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ropbox\AGUAS DECIMA\PD 2023\PD A.Décima_03_2023\Anexo 2 Catastro y Diagnóstico\"/>
    </mc:Choice>
  </mc:AlternateContent>
  <xr:revisionPtr revIDLastSave="0" documentId="13_ncr:1_{AD269E2A-E722-42C4-BE4F-8762AC812798}" xr6:coauthVersionLast="47" xr6:coauthVersionMax="47" xr10:uidLastSave="{00000000-0000-0000-0000-000000000000}"/>
  <bookViews>
    <workbookView xWindow="28680" yWindow="-120" windowWidth="29040" windowHeight="15990" xr2:uid="{00000000-000D-0000-FFFF-FFFF00000000}"/>
  </bookViews>
  <sheets>
    <sheet name="Agua Potable" sheetId="1" r:id="rId1"/>
    <sheet name="Alcantarillado" sheetId="3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_xlnm.Print_Area" localSheetId="0">'Agua Potable'!$A$1:$O$273</definedName>
    <definedName name="_xlnm.Print_Area" localSheetId="1">Alcantarillado!$A$1:$O$226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44" i="1" l="1"/>
  <c r="F145" i="1"/>
  <c r="E146" i="1"/>
  <c r="F146" i="1"/>
  <c r="E145" i="1"/>
  <c r="E144" i="1"/>
  <c r="D144" i="1"/>
  <c r="E143" i="1"/>
  <c r="D143" i="1"/>
  <c r="F143" i="1"/>
  <c r="E142" i="1"/>
  <c r="F199" i="3" l="1"/>
  <c r="D191" i="3"/>
  <c r="N71" i="1"/>
  <c r="M71" i="1"/>
  <c r="F43" i="3" l="1"/>
  <c r="M43" i="3" s="1"/>
  <c r="F42" i="3"/>
  <c r="M42" i="3" s="1"/>
  <c r="F41" i="3"/>
  <c r="M41" i="3" s="1"/>
  <c r="F40" i="3"/>
  <c r="M40" i="3" s="1"/>
  <c r="F39" i="3"/>
  <c r="M39" i="3" s="1"/>
  <c r="F38" i="3"/>
  <c r="M38" i="3" s="1"/>
  <c r="F37" i="3"/>
  <c r="M37" i="3" s="1"/>
  <c r="F36" i="3"/>
  <c r="M36" i="3" s="1"/>
  <c r="F35" i="3"/>
  <c r="M35" i="3" s="1"/>
  <c r="F34" i="3"/>
  <c r="M34" i="3" s="1"/>
  <c r="F33" i="3"/>
  <c r="M33" i="3" s="1"/>
  <c r="F32" i="3"/>
  <c r="M32" i="3" s="1"/>
  <c r="F31" i="3"/>
  <c r="M31" i="3" s="1"/>
  <c r="F30" i="3"/>
  <c r="M30" i="3" s="1"/>
  <c r="F29" i="3"/>
  <c r="M29" i="3" s="1"/>
  <c r="F28" i="3"/>
  <c r="M28" i="3" s="1"/>
  <c r="F27" i="3"/>
  <c r="M27" i="3" s="1"/>
  <c r="F26" i="3"/>
  <c r="M26" i="3" s="1"/>
  <c r="F25" i="3"/>
  <c r="M25" i="3" s="1"/>
  <c r="F24" i="3"/>
  <c r="M24" i="3" s="1"/>
  <c r="F23" i="3"/>
  <c r="M23" i="3" s="1"/>
  <c r="F22" i="3"/>
  <c r="M22" i="3" s="1"/>
  <c r="F21" i="3"/>
  <c r="M21" i="3" s="1"/>
  <c r="F20" i="3"/>
  <c r="M20" i="3" s="1"/>
  <c r="F19" i="3"/>
  <c r="M19" i="3" s="1"/>
  <c r="F18" i="3"/>
  <c r="M18" i="3" s="1"/>
  <c r="F17" i="3"/>
  <c r="M17" i="3" s="1"/>
  <c r="F16" i="3"/>
  <c r="M16" i="3" s="1"/>
  <c r="F15" i="3"/>
  <c r="M15" i="3" s="1"/>
  <c r="F14" i="3"/>
  <c r="M14" i="3" s="1"/>
  <c r="F13" i="3"/>
  <c r="M13" i="3" s="1"/>
  <c r="F12" i="3"/>
  <c r="M12" i="3" s="1"/>
  <c r="F11" i="3"/>
  <c r="M11" i="3" s="1"/>
  <c r="F10" i="3"/>
  <c r="M10" i="3" s="1"/>
  <c r="F9" i="3"/>
  <c r="M9" i="3" s="1"/>
  <c r="D43" i="3"/>
  <c r="L43" i="3" s="1"/>
  <c r="D42" i="3"/>
  <c r="D41" i="3"/>
  <c r="D40" i="3"/>
  <c r="D39" i="3"/>
  <c r="L39" i="3" s="1"/>
  <c r="D38" i="3"/>
  <c r="D37" i="3"/>
  <c r="D36" i="3"/>
  <c r="D35" i="3"/>
  <c r="L35" i="3" s="1"/>
  <c r="D34" i="3"/>
  <c r="D33" i="3"/>
  <c r="D32" i="3"/>
  <c r="D31" i="3"/>
  <c r="L31" i="3" s="1"/>
  <c r="D30" i="3"/>
  <c r="D29" i="3"/>
  <c r="D28" i="3"/>
  <c r="D27" i="3"/>
  <c r="L27" i="3" s="1"/>
  <c r="D26" i="3"/>
  <c r="D25" i="3"/>
  <c r="D24" i="3"/>
  <c r="D23" i="3"/>
  <c r="L23" i="3" s="1"/>
  <c r="D22" i="3"/>
  <c r="D21" i="3"/>
  <c r="D20" i="3"/>
  <c r="D19" i="3"/>
  <c r="L19" i="3" s="1"/>
  <c r="D18" i="3"/>
  <c r="D17" i="3"/>
  <c r="D16" i="3"/>
  <c r="D15" i="3"/>
  <c r="L15" i="3" s="1"/>
  <c r="D14" i="3"/>
  <c r="D13" i="3"/>
  <c r="D12" i="3"/>
  <c r="D11" i="3"/>
  <c r="D10" i="3"/>
  <c r="D9" i="3"/>
  <c r="L40" i="3" l="1"/>
  <c r="L36" i="3"/>
  <c r="L32" i="3"/>
  <c r="L28" i="3"/>
  <c r="L24" i="3"/>
  <c r="L20" i="3"/>
  <c r="L16" i="3"/>
  <c r="L12" i="3"/>
  <c r="L42" i="3"/>
  <c r="L38" i="3"/>
  <c r="L34" i="3"/>
  <c r="L30" i="3"/>
  <c r="L26" i="3"/>
  <c r="L22" i="3"/>
  <c r="L18" i="3"/>
  <c r="L14" i="3"/>
  <c r="L10" i="3"/>
  <c r="L11" i="3"/>
  <c r="L41" i="3"/>
  <c r="L37" i="3"/>
  <c r="L33" i="3"/>
  <c r="L29" i="3"/>
  <c r="L25" i="3"/>
  <c r="L21" i="3"/>
  <c r="L17" i="3"/>
  <c r="L13" i="3"/>
  <c r="L9" i="3"/>
  <c r="C148" i="3"/>
  <c r="J124" i="3"/>
  <c r="J111" i="3"/>
  <c r="J112" i="3" l="1"/>
  <c r="J113" i="3"/>
  <c r="J114" i="3"/>
  <c r="J115" i="3"/>
  <c r="J116" i="3"/>
  <c r="J117" i="3"/>
  <c r="J118" i="3"/>
  <c r="J119" i="3"/>
  <c r="J120" i="3"/>
  <c r="J121" i="3"/>
  <c r="J122" i="3"/>
  <c r="J123" i="3"/>
  <c r="J125" i="3"/>
  <c r="J126" i="3"/>
  <c r="J127" i="3"/>
  <c r="J128" i="3"/>
  <c r="J129" i="3"/>
  <c r="J130" i="3"/>
  <c r="J131" i="3"/>
  <c r="J132" i="3"/>
  <c r="J133" i="3"/>
  <c r="J134" i="3"/>
  <c r="J135" i="3"/>
  <c r="J136" i="3"/>
  <c r="J137" i="3"/>
  <c r="J138" i="3"/>
  <c r="J139" i="3"/>
  <c r="J140" i="3"/>
  <c r="J141" i="3"/>
  <c r="J142" i="3"/>
  <c r="J143" i="3"/>
  <c r="J144" i="3"/>
  <c r="J145" i="3"/>
  <c r="J146" i="3"/>
  <c r="J147" i="3"/>
  <c r="L102" i="3"/>
  <c r="L104" i="3"/>
  <c r="L53" i="3"/>
  <c r="J148" i="3" l="1"/>
  <c r="F226" i="3"/>
  <c r="I225" i="3"/>
  <c r="H225" i="3"/>
  <c r="H226" i="3" s="1"/>
  <c r="I218" i="3"/>
  <c r="K218" i="3" s="1"/>
  <c r="K217" i="3"/>
  <c r="B164" i="3"/>
  <c r="I148" i="3"/>
  <c r="H148" i="3"/>
  <c r="G148" i="3"/>
  <c r="F148" i="3"/>
  <c r="E148" i="3"/>
  <c r="D148" i="3"/>
  <c r="N103" i="3"/>
  <c r="M103" i="3"/>
  <c r="L103" i="3"/>
  <c r="N102" i="3"/>
  <c r="M102" i="3"/>
  <c r="N101" i="3"/>
  <c r="M101" i="3"/>
  <c r="L101" i="3"/>
  <c r="N100" i="3"/>
  <c r="M100" i="3"/>
  <c r="L100" i="3"/>
  <c r="N99" i="3"/>
  <c r="M99" i="3"/>
  <c r="L99" i="3"/>
  <c r="N98" i="3"/>
  <c r="M98" i="3"/>
  <c r="L98" i="3"/>
  <c r="N97" i="3"/>
  <c r="M97" i="3"/>
  <c r="L97" i="3"/>
  <c r="N96" i="3"/>
  <c r="M96" i="3"/>
  <c r="L96" i="3"/>
  <c r="N95" i="3"/>
  <c r="M95" i="3"/>
  <c r="L95" i="3"/>
  <c r="N94" i="3"/>
  <c r="M94" i="3"/>
  <c r="L94" i="3"/>
  <c r="N93" i="3"/>
  <c r="M93" i="3"/>
  <c r="L93" i="3"/>
  <c r="N92" i="3"/>
  <c r="M92" i="3"/>
  <c r="L92" i="3"/>
  <c r="N91" i="3"/>
  <c r="M91" i="3"/>
  <c r="L91" i="3"/>
  <c r="N90" i="3"/>
  <c r="M90" i="3"/>
  <c r="L90" i="3"/>
  <c r="N89" i="3"/>
  <c r="M89" i="3"/>
  <c r="L89" i="3"/>
  <c r="N88" i="3"/>
  <c r="M88" i="3"/>
  <c r="L88" i="3"/>
  <c r="N87" i="3"/>
  <c r="M87" i="3"/>
  <c r="L87" i="3"/>
  <c r="N86" i="3"/>
  <c r="M86" i="3"/>
  <c r="L86" i="3"/>
  <c r="N85" i="3"/>
  <c r="M85" i="3"/>
  <c r="L85" i="3"/>
  <c r="N84" i="3"/>
  <c r="M84" i="3"/>
  <c r="L84" i="3"/>
  <c r="N83" i="3"/>
  <c r="M83" i="3"/>
  <c r="L83" i="3"/>
  <c r="N82" i="3"/>
  <c r="M82" i="3"/>
  <c r="L82" i="3"/>
  <c r="N81" i="3"/>
  <c r="M81" i="3"/>
  <c r="L81" i="3"/>
  <c r="N80" i="3"/>
  <c r="M80" i="3"/>
  <c r="L80" i="3"/>
  <c r="N79" i="3"/>
  <c r="M79" i="3"/>
  <c r="L79" i="3"/>
  <c r="N78" i="3"/>
  <c r="M78" i="3"/>
  <c r="L78" i="3"/>
  <c r="N77" i="3"/>
  <c r="M77" i="3"/>
  <c r="L77" i="3"/>
  <c r="N76" i="3"/>
  <c r="M76" i="3"/>
  <c r="L76" i="3"/>
  <c r="N75" i="3"/>
  <c r="M75" i="3"/>
  <c r="L75" i="3"/>
  <c r="N74" i="3"/>
  <c r="M74" i="3"/>
  <c r="L74" i="3"/>
  <c r="N73" i="3"/>
  <c r="M73" i="3"/>
  <c r="L73" i="3"/>
  <c r="N72" i="3"/>
  <c r="M72" i="3"/>
  <c r="L72" i="3"/>
  <c r="N71" i="3"/>
  <c r="M71" i="3"/>
  <c r="L71" i="3"/>
  <c r="N70" i="3"/>
  <c r="M70" i="3"/>
  <c r="L70" i="3"/>
  <c r="N69" i="3"/>
  <c r="M69" i="3"/>
  <c r="L69" i="3"/>
  <c r="N68" i="3"/>
  <c r="M68" i="3"/>
  <c r="L68" i="3"/>
  <c r="N67" i="3"/>
  <c r="M67" i="3"/>
  <c r="L67" i="3"/>
  <c r="N66" i="3"/>
  <c r="M66" i="3"/>
  <c r="L66" i="3"/>
  <c r="N65" i="3"/>
  <c r="M65" i="3"/>
  <c r="L65" i="3"/>
  <c r="N64" i="3"/>
  <c r="M64" i="3"/>
  <c r="L64" i="3"/>
  <c r="N63" i="3"/>
  <c r="M63" i="3"/>
  <c r="L63" i="3"/>
  <c r="N62" i="3"/>
  <c r="M62" i="3"/>
  <c r="L62" i="3"/>
  <c r="N61" i="3"/>
  <c r="M61" i="3"/>
  <c r="L61" i="3"/>
  <c r="N60" i="3"/>
  <c r="M60" i="3"/>
  <c r="L60" i="3"/>
  <c r="N59" i="3"/>
  <c r="M59" i="3"/>
  <c r="L59" i="3"/>
  <c r="N58" i="3"/>
  <c r="M58" i="3"/>
  <c r="L58" i="3"/>
  <c r="N57" i="3"/>
  <c r="M57" i="3"/>
  <c r="L57" i="3"/>
  <c r="N56" i="3"/>
  <c r="M56" i="3"/>
  <c r="L56" i="3"/>
  <c r="N55" i="3"/>
  <c r="M55" i="3"/>
  <c r="L55" i="3"/>
  <c r="N54" i="3"/>
  <c r="M54" i="3"/>
  <c r="L54" i="3"/>
  <c r="N53" i="3"/>
  <c r="M53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D236" i="1"/>
  <c r="E236" i="1"/>
  <c r="F236" i="1"/>
  <c r="G236" i="1"/>
  <c r="H236" i="1"/>
  <c r="C236" i="1"/>
  <c r="I235" i="1"/>
  <c r="I234" i="1"/>
  <c r="I231" i="1"/>
  <c r="I226" i="1"/>
  <c r="I205" i="1"/>
  <c r="K178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57" i="1"/>
  <c r="I236" i="1" l="1"/>
  <c r="K198" i="1"/>
  <c r="L83" i="1" l="1"/>
  <c r="L79" i="1"/>
  <c r="L71" i="1"/>
  <c r="L66" i="1"/>
  <c r="M177" i="1" l="1"/>
  <c r="M176" i="1"/>
  <c r="L177" i="1"/>
  <c r="L176" i="1"/>
  <c r="M192" i="1" l="1"/>
  <c r="L192" i="1"/>
  <c r="M179" i="1"/>
  <c r="L179" i="1"/>
  <c r="M175" i="1"/>
  <c r="L175" i="1"/>
  <c r="M157" i="1" l="1"/>
  <c r="L157" i="1"/>
  <c r="M181" i="1"/>
  <c r="L181" i="1"/>
  <c r="M187" i="1" l="1"/>
  <c r="L187" i="1"/>
  <c r="N74" i="1" l="1"/>
  <c r="M74" i="1"/>
  <c r="M197" i="1" l="1"/>
  <c r="L197" i="1"/>
  <c r="M196" i="1"/>
  <c r="L196" i="1"/>
  <c r="M195" i="1"/>
  <c r="L195" i="1"/>
  <c r="M193" i="1"/>
  <c r="L193" i="1"/>
  <c r="M194" i="1"/>
  <c r="L194" i="1"/>
  <c r="M191" i="1"/>
  <c r="L191" i="1"/>
  <c r="M190" i="1"/>
  <c r="L190" i="1"/>
  <c r="M189" i="1"/>
  <c r="L189" i="1"/>
  <c r="M188" i="1"/>
  <c r="L188" i="1"/>
  <c r="M186" i="1"/>
  <c r="L186" i="1"/>
  <c r="M185" i="1"/>
  <c r="L185" i="1"/>
  <c r="M183" i="1"/>
  <c r="L183" i="1"/>
  <c r="M184" i="1"/>
  <c r="L184" i="1"/>
  <c r="M182" i="1"/>
  <c r="L182" i="1"/>
  <c r="M180" i="1"/>
  <c r="L180" i="1"/>
  <c r="M174" i="1"/>
  <c r="L174" i="1"/>
  <c r="M173" i="1"/>
  <c r="L173" i="1"/>
  <c r="M172" i="1"/>
  <c r="L172" i="1"/>
  <c r="M171" i="1"/>
  <c r="L171" i="1"/>
  <c r="M170" i="1"/>
  <c r="L170" i="1"/>
  <c r="M169" i="1"/>
  <c r="L169" i="1"/>
  <c r="M168" i="1"/>
  <c r="L168" i="1"/>
  <c r="M166" i="1" l="1"/>
  <c r="L166" i="1"/>
  <c r="M165" i="1"/>
  <c r="L165" i="1"/>
  <c r="M164" i="1"/>
  <c r="L164" i="1"/>
  <c r="M163" i="1"/>
  <c r="L163" i="1"/>
  <c r="M162" i="1"/>
  <c r="L162" i="1"/>
  <c r="L161" i="1"/>
  <c r="M161" i="1"/>
  <c r="M160" i="1"/>
  <c r="L160" i="1"/>
  <c r="N83" i="1" l="1"/>
  <c r="N84" i="1" s="1"/>
  <c r="M83" i="1"/>
  <c r="M84" i="1" s="1"/>
  <c r="N82" i="1"/>
  <c r="M82" i="1"/>
  <c r="M81" i="1"/>
  <c r="N81" i="1"/>
  <c r="L84" i="1" l="1"/>
  <c r="L82" i="1"/>
  <c r="L81" i="1"/>
  <c r="L80" i="1"/>
  <c r="L78" i="1"/>
  <c r="L77" i="1"/>
  <c r="L76" i="1"/>
  <c r="L75" i="1"/>
  <c r="L74" i="1"/>
  <c r="L73" i="1"/>
  <c r="L72" i="1"/>
  <c r="L70" i="1"/>
  <c r="L69" i="1"/>
  <c r="L68" i="1"/>
  <c r="L67" i="1"/>
  <c r="J198" i="1"/>
  <c r="I198" i="1"/>
  <c r="H198" i="1"/>
  <c r="G198" i="1"/>
  <c r="F198" i="1"/>
  <c r="E198" i="1"/>
  <c r="B272" i="1" l="1"/>
  <c r="I233" i="1"/>
  <c r="I232" i="1"/>
  <c r="I230" i="1"/>
  <c r="I229" i="1"/>
  <c r="I228" i="1"/>
  <c r="I227" i="1"/>
  <c r="I225" i="1"/>
  <c r="I224" i="1"/>
  <c r="I223" i="1"/>
  <c r="I222" i="1"/>
  <c r="I221" i="1"/>
  <c r="I220" i="1"/>
  <c r="I219" i="1"/>
  <c r="I218" i="1"/>
  <c r="I217" i="1"/>
  <c r="I216" i="1"/>
  <c r="I215" i="1"/>
  <c r="I214" i="1"/>
  <c r="I213" i="1"/>
  <c r="I212" i="1"/>
  <c r="I211" i="1"/>
  <c r="I210" i="1"/>
  <c r="I209" i="1"/>
  <c r="I208" i="1"/>
  <c r="I207" i="1"/>
  <c r="I206" i="1"/>
  <c r="E92" i="1" l="1"/>
</calcChain>
</file>

<file path=xl/sharedStrings.xml><?xml version="1.0" encoding="utf-8"?>
<sst xmlns="http://schemas.openxmlformats.org/spreadsheetml/2006/main" count="1527" uniqueCount="589">
  <si>
    <t>Nombre</t>
  </si>
  <si>
    <t>Código</t>
  </si>
  <si>
    <t>Tipo</t>
  </si>
  <si>
    <t>Profundidad</t>
  </si>
  <si>
    <t>Diámetro</t>
  </si>
  <si>
    <t>de Producción</t>
  </si>
  <si>
    <t>(l/s)</t>
  </si>
  <si>
    <t>(m)</t>
  </si>
  <si>
    <t>(mm)</t>
  </si>
  <si>
    <t>Derechos de Agua</t>
  </si>
  <si>
    <t>Tratamiento</t>
  </si>
  <si>
    <t>Tipo de Desinfección</t>
  </si>
  <si>
    <t>Capacidad</t>
  </si>
  <si>
    <t>(m3)</t>
  </si>
  <si>
    <t>Cuba</t>
  </si>
  <si>
    <t>(m.s.n.m)</t>
  </si>
  <si>
    <t>Altura de Torre</t>
  </si>
  <si>
    <t>Material</t>
  </si>
  <si>
    <t xml:space="preserve">Cota de Radier </t>
  </si>
  <si>
    <t xml:space="preserve">Cota de nivel de </t>
  </si>
  <si>
    <t>aguas máx.</t>
  </si>
  <si>
    <t>Longitud</t>
  </si>
  <si>
    <t>Longitud (m)</t>
  </si>
  <si>
    <t>TOTAL (m)</t>
  </si>
  <si>
    <t>Nº</t>
  </si>
  <si>
    <t>Sistema que</t>
  </si>
  <si>
    <t>abastece</t>
  </si>
  <si>
    <t>Sistema</t>
  </si>
  <si>
    <t>Punteras</t>
  </si>
  <si>
    <t>Derechos</t>
  </si>
  <si>
    <t>I. SERVICIO DE AGUA POTABLE</t>
  </si>
  <si>
    <t>I.1. ETAPA DE PRODUCCION</t>
  </si>
  <si>
    <t>Flúor</t>
  </si>
  <si>
    <t>I.2. ETAPA DE DISTRIBUCION</t>
  </si>
  <si>
    <t>Nº Grifos</t>
  </si>
  <si>
    <t xml:space="preserve"> (m)</t>
  </si>
  <si>
    <t>Nivel Estático</t>
  </si>
  <si>
    <t>(SI/NO)</t>
  </si>
  <si>
    <t>Tipo de Fluoruración</t>
  </si>
  <si>
    <t>Longitud Total</t>
  </si>
  <si>
    <t>Total</t>
  </si>
  <si>
    <t>Desarenador</t>
  </si>
  <si>
    <t xml:space="preserve">Registro en </t>
  </si>
  <si>
    <t>la D.G.A.</t>
  </si>
  <si>
    <t>Desinfección</t>
  </si>
  <si>
    <t>Caudal de Diseño</t>
  </si>
  <si>
    <t xml:space="preserve">Caudal de </t>
  </si>
  <si>
    <t>Diseño</t>
  </si>
  <si>
    <t>Caudal Diseño</t>
  </si>
  <si>
    <t>(2)</t>
  </si>
  <si>
    <t>(1)</t>
  </si>
  <si>
    <t>C. PLANTAS ELEVADORAS</t>
  </si>
  <si>
    <t>Volumen</t>
  </si>
  <si>
    <t>Elemento a</t>
  </si>
  <si>
    <t>Abatir</t>
  </si>
  <si>
    <t xml:space="preserve">Sector de </t>
  </si>
  <si>
    <t>Estanque</t>
  </si>
  <si>
    <t>Red</t>
  </si>
  <si>
    <t>Cem. Asbesto</t>
  </si>
  <si>
    <t>PVC</t>
  </si>
  <si>
    <t>Hierro Dúctil</t>
  </si>
  <si>
    <t>Acero</t>
  </si>
  <si>
    <t>HDPE</t>
  </si>
  <si>
    <t>Otro</t>
  </si>
  <si>
    <t>Hormigón</t>
  </si>
  <si>
    <t>(3)</t>
  </si>
  <si>
    <t>(3) Corresponde a los drenes</t>
  </si>
  <si>
    <t>(1): Aducciones (A), Impulsiones (I) y Acueductos (Ac)</t>
  </si>
  <si>
    <t>(1) Gas Cloro (G), Hipoclorito de Sodio (H)</t>
  </si>
  <si>
    <t>Dimensiones Barrera</t>
  </si>
  <si>
    <t>Capacidad Actual</t>
  </si>
  <si>
    <t>(2) Unidades: Sondaje en pulgadas, Dren en mm y Punteras en mm.</t>
  </si>
  <si>
    <t>(1) Sondaje, Noria, Dren, Punteras</t>
  </si>
  <si>
    <t>C. ESTANQUES</t>
  </si>
  <si>
    <t>(1)Semienterrado (SE), Elevado (E)</t>
  </si>
  <si>
    <t>D. PLANTAS ELEVADORAS</t>
  </si>
  <si>
    <t>F. CONDUCCIONES (ADUCCIONES, IMPULSIONES, ACUEDUCTOS)</t>
  </si>
  <si>
    <t>I. MACROMEDIDORES</t>
  </si>
  <si>
    <t>J. ESTACIONES REDUCTORAS DE PRESION</t>
  </si>
  <si>
    <t>A. CENTRO DE RECLORACION</t>
  </si>
  <si>
    <t>D. CONDUCCIONES DE DISTRIBUCION</t>
  </si>
  <si>
    <t>E. REDES DE DISTRIBUCION</t>
  </si>
  <si>
    <t>F. ESTACIONES REDUCTORAS DE PRESION</t>
  </si>
  <si>
    <t>G. MACROMEDIDORES</t>
  </si>
  <si>
    <t>H. ARRANQUES</t>
  </si>
  <si>
    <t>I. GRIFOS</t>
  </si>
  <si>
    <t>J. VALVULAS</t>
  </si>
  <si>
    <t>Nº Válvulas</t>
  </si>
  <si>
    <t xml:space="preserve">(1)Estanques de aspiración y sala de máquinas separados (A), Bombas en el interior del estanque de aspiración (B), </t>
  </si>
  <si>
    <t>Capac. Actual Producc.</t>
  </si>
  <si>
    <t>E. PLANTAS DE TRATAMIENTO AGUA POTABLE</t>
  </si>
  <si>
    <t>Capac. Actual</t>
  </si>
  <si>
    <t>G. CENTRO DE CLORACION</t>
  </si>
  <si>
    <t>H. CENTRO DE FLUORURACION</t>
  </si>
  <si>
    <t>B. ESTANQUES DE REGULACION</t>
  </si>
  <si>
    <t xml:space="preserve">   Bomba Booster (C), Planta elevadora con sistemas hidroneumáticos (D).</t>
  </si>
  <si>
    <t>(1) Semienterrado (SE), Elevado (E)</t>
  </si>
  <si>
    <t>A. CAPTACIONES SUPERFICIALES</t>
  </si>
  <si>
    <t>Longitud Barrera</t>
  </si>
  <si>
    <t>Alto Barrera</t>
  </si>
  <si>
    <t>Altura Torre</t>
  </si>
  <si>
    <t>(2) Sólo para el caso de captación con torre</t>
  </si>
  <si>
    <t xml:space="preserve">    Planta elevadora de sondajes y norias (C), Planta elevadora de vacío (D), Bomba Booster (E).</t>
  </si>
  <si>
    <t>(1) Filtro en Presión (FP), Filtro Rápido (FR), Osmósis Inversa (OI), Filtro Lento (FL)</t>
  </si>
  <si>
    <t>(1) Líquido (L), Polvo (P)</t>
  </si>
  <si>
    <t>(1) Captación con Barrera, Captación sin Barrera, Captación con Torre</t>
  </si>
  <si>
    <t>(2) Turbiedad (T), As, Mn, Fe, Color, Otro (especificar).</t>
  </si>
  <si>
    <t>(1) Tipo Monovar (M), Tipo Clayton (C), Otro (especificar)</t>
  </si>
  <si>
    <t>(1) Electromagnético (E), Ultrasonico (US), Presión Diferencial (PD), Mecánico (M), Otro (especificar)</t>
  </si>
  <si>
    <t>(2) Altura de elevación manométrica (altura geométrica + pérdidas)</t>
  </si>
  <si>
    <t>Altura Elevación (2)</t>
  </si>
  <si>
    <t xml:space="preserve">Capacidad </t>
  </si>
  <si>
    <t>Actual (l/s)</t>
  </si>
  <si>
    <t>Potencia</t>
  </si>
  <si>
    <t>KVA</t>
  </si>
  <si>
    <t>Instalación (1)</t>
  </si>
  <si>
    <t>(1): Identificar la instalación en la que opera</t>
  </si>
  <si>
    <t>K. GRUPO ELECTROGENO</t>
  </si>
  <si>
    <t>Caudal de</t>
  </si>
  <si>
    <t>Conservación</t>
  </si>
  <si>
    <t>Registro en</t>
  </si>
  <si>
    <t>Llancahue</t>
  </si>
  <si>
    <t>Con Barrera</t>
  </si>
  <si>
    <t>No</t>
  </si>
  <si>
    <t>Cuesta de Soto</t>
  </si>
  <si>
    <t>Sumergida</t>
  </si>
  <si>
    <t>SE</t>
  </si>
  <si>
    <t>Carga C de Soto</t>
  </si>
  <si>
    <t>Agua filtrada C. de Soto</t>
  </si>
  <si>
    <t>Agua filtrada Llancahue</t>
  </si>
  <si>
    <t>Mamposteria-Hormigón</t>
  </si>
  <si>
    <t>Estanque Picarte</t>
  </si>
  <si>
    <t>E</t>
  </si>
  <si>
    <t>Estanque Ines de Suarez 1</t>
  </si>
  <si>
    <t>B</t>
  </si>
  <si>
    <t>Estanque Ines de Suarez 2</t>
  </si>
  <si>
    <t>A</t>
  </si>
  <si>
    <t>Rio Cruces</t>
  </si>
  <si>
    <t>FR</t>
  </si>
  <si>
    <t>Si</t>
  </si>
  <si>
    <t>T</t>
  </si>
  <si>
    <t>C.de Soto</t>
  </si>
  <si>
    <t>I</t>
  </si>
  <si>
    <t>ALIM. EL BOSQUE 1</t>
  </si>
  <si>
    <t>ALIM. EL BOSQUE 2</t>
  </si>
  <si>
    <t>200/250</t>
  </si>
  <si>
    <t>ALIM. EST. PICARTE-COLLICO</t>
  </si>
  <si>
    <t>ALIM. EST.PICARTE CENTRO CIVICO</t>
  </si>
  <si>
    <t>355/450</t>
  </si>
  <si>
    <t>ALIM. EST.PICARTE CENTRO LAS ANIMAS</t>
  </si>
  <si>
    <t>ALIM. GUACAMAYO 1</t>
  </si>
  <si>
    <t>ALIM. GUACAMAYO 2</t>
  </si>
  <si>
    <t>ALIM. GUACAMAYO 3</t>
  </si>
  <si>
    <t>ALIM. GUACAMAYO 4</t>
  </si>
  <si>
    <t>ALIM. GUACAMAYO 5</t>
  </si>
  <si>
    <t>ALIM. HUACHOCOPIHUE 1</t>
  </si>
  <si>
    <t>200/450</t>
  </si>
  <si>
    <t>ALIM. HUACHOCOPIHUE 2</t>
  </si>
  <si>
    <t>ALIM. I. DE SUAREZ-COLLICO</t>
  </si>
  <si>
    <t>ALIM. LAS ANIMAS NORTE</t>
  </si>
  <si>
    <t>ALIM. LOS ALCALDES-SAN LUIS SUR I</t>
  </si>
  <si>
    <t>ALIM. LOS ALCALDES-SAN LUIS SUR II</t>
  </si>
  <si>
    <t>ALIM. PORTAL DEL SOL-FUNDADORES 1</t>
  </si>
  <si>
    <t>ALIM. PORTAL DEL SOL-FUNDADORES 2</t>
  </si>
  <si>
    <t>ALIM. PORTAL DEL SOL-FUNDADORES 3</t>
  </si>
  <si>
    <t>315/355</t>
  </si>
  <si>
    <t>ALIM. PPAL. EST.PICARTE SUR-ORIENTE</t>
  </si>
  <si>
    <t>400/450</t>
  </si>
  <si>
    <t>ALIM. SUR-ORIENTE AVDA. PICARTE I</t>
  </si>
  <si>
    <t>ALIM. SUR-ORIENTE AVDA. PICARTE II</t>
  </si>
  <si>
    <t>ALIM. SUR-ORIENTE SCHNEIDER I</t>
  </si>
  <si>
    <t>ALIM. SUR-ORIENTE SCHNEIDER II</t>
  </si>
  <si>
    <t>ALIM. VALDIVIA NOR-ORIENTE I</t>
  </si>
  <si>
    <t>ALIM. VALDIVIA NOR-ORIENTE II</t>
  </si>
  <si>
    <t>ALIM.PPAL. GUACAMAYO</t>
  </si>
  <si>
    <t>ALIM.PPAL.SECTOR I. DE SUAREZ</t>
  </si>
  <si>
    <t>ALIM. EL BOSQUE 3</t>
  </si>
  <si>
    <t>Gas Cloro</t>
  </si>
  <si>
    <t>Valdivia</t>
  </si>
  <si>
    <t>-</t>
  </si>
  <si>
    <t>ADSUBI</t>
  </si>
  <si>
    <t>B. CAPTACIONES SUBTERRANEAS (NO APLICA)</t>
  </si>
  <si>
    <t>ADCST</t>
  </si>
  <si>
    <t>800/700/600</t>
  </si>
  <si>
    <t>ADLLPI</t>
  </si>
  <si>
    <t>Otro (FF)</t>
  </si>
  <si>
    <t>ADLLAN</t>
  </si>
  <si>
    <t>Líquido</t>
  </si>
  <si>
    <t>US</t>
  </si>
  <si>
    <t>ALVN01</t>
  </si>
  <si>
    <t>ALVN02</t>
  </si>
  <si>
    <t>ALPPGU</t>
  </si>
  <si>
    <t>528/1983</t>
  </si>
  <si>
    <t>619/1983; 886/2002</t>
  </si>
  <si>
    <t>ALBQ01</t>
  </si>
  <si>
    <t>ALBQ02</t>
  </si>
  <si>
    <t>ALBQ03</t>
  </si>
  <si>
    <t>NO HAY</t>
  </si>
  <si>
    <t>OP03</t>
  </si>
  <si>
    <t>Presurizadora Las Ánimas Norte</t>
  </si>
  <si>
    <t>D</t>
  </si>
  <si>
    <t>ALPCCV</t>
  </si>
  <si>
    <t>ALIM. ISLA TEJA</t>
  </si>
  <si>
    <t xml:space="preserve">ALIM. LAS ANIMAS </t>
  </si>
  <si>
    <t>250/300/355/400</t>
  </si>
  <si>
    <t>200/250/300/355</t>
  </si>
  <si>
    <t>ALAL01</t>
  </si>
  <si>
    <t>ALAL02</t>
  </si>
  <si>
    <t>ALPOR1</t>
  </si>
  <si>
    <t>ALPOR2</t>
  </si>
  <si>
    <t>ALPOR3</t>
  </si>
  <si>
    <t>ALPPPS</t>
  </si>
  <si>
    <t>200/400</t>
  </si>
  <si>
    <t>19/20</t>
  </si>
  <si>
    <t>MOVIL2-7398-10</t>
  </si>
  <si>
    <t xml:space="preserve"> </t>
  </si>
  <si>
    <t>ALYZ</t>
  </si>
  <si>
    <t>ALCIRC</t>
  </si>
  <si>
    <t>ALIM. YAÑEZ ZAVALA</t>
  </si>
  <si>
    <t>ALIM. CIRCUNV.</t>
  </si>
  <si>
    <t>200/315</t>
  </si>
  <si>
    <t>R+</t>
  </si>
  <si>
    <t>4459_09</t>
  </si>
  <si>
    <t>PEAP Captación Cuesta de Soto</t>
  </si>
  <si>
    <t>C</t>
  </si>
  <si>
    <t>Estanque  Inés de Suárez 3</t>
  </si>
  <si>
    <t>OP04</t>
  </si>
  <si>
    <t>Planta Presurizadora AP Mahuiza 2</t>
  </si>
  <si>
    <t>OP06</t>
  </si>
  <si>
    <t>Planta Presurizadora El Bosque Valdivia</t>
  </si>
  <si>
    <t>Asb.Cemento</t>
  </si>
  <si>
    <t>F.Fundido</t>
  </si>
  <si>
    <t>PEAD</t>
  </si>
  <si>
    <t>800-AD01</t>
  </si>
  <si>
    <t>800-AD02</t>
  </si>
  <si>
    <t>38/40</t>
  </si>
  <si>
    <t>PTAPCS-6576-09</t>
  </si>
  <si>
    <t>OP02-4327</t>
  </si>
  <si>
    <t>OP06-2015-50045</t>
  </si>
  <si>
    <t>MOVIL1-49574</t>
  </si>
  <si>
    <t>Cuesta de Soto Alto</t>
  </si>
  <si>
    <t>Cuesta de Soto Bajo</t>
  </si>
  <si>
    <t>Inés de Suarez</t>
  </si>
  <si>
    <t>PEAP El Bosque</t>
  </si>
  <si>
    <t>OP01-47424</t>
  </si>
  <si>
    <t>600</t>
  </si>
  <si>
    <t>PTAPLL-6526-09</t>
  </si>
  <si>
    <t>OP06-2015-50139</t>
  </si>
  <si>
    <t>OP06-2015-50140</t>
  </si>
  <si>
    <t>ALANIM</t>
  </si>
  <si>
    <t>ALANIN</t>
  </si>
  <si>
    <t>ALELV</t>
  </si>
  <si>
    <t>ALIM. SANTA ELVIRA- CIRCUNVALACION</t>
  </si>
  <si>
    <t>350/355/400</t>
  </si>
  <si>
    <t>ALHU01</t>
  </si>
  <si>
    <t>ALHU02</t>
  </si>
  <si>
    <t>ALIGU01</t>
  </si>
  <si>
    <t>ALIGU02</t>
  </si>
  <si>
    <t>ALIGU03</t>
  </si>
  <si>
    <t>ALIGU04</t>
  </si>
  <si>
    <t>ALIGU05</t>
  </si>
  <si>
    <t>ALISP</t>
  </si>
  <si>
    <t>450/500/560</t>
  </si>
  <si>
    <t>ALISTJ</t>
  </si>
  <si>
    <t>ALISTJ2</t>
  </si>
  <si>
    <t>Refuerzo AP calle Los Robles (entre puente Pedro de Valdivia y Calle Los Alerces)</t>
  </si>
  <si>
    <t>ALLD</t>
  </si>
  <si>
    <t>Alimentadora L. Damann</t>
  </si>
  <si>
    <t>ALPAN</t>
  </si>
  <si>
    <t>ALPCLL</t>
  </si>
  <si>
    <t>ALPPIS</t>
  </si>
  <si>
    <t>ALSCLL</t>
  </si>
  <si>
    <t>ALSMI</t>
  </si>
  <si>
    <t>Alimentadora San Miguel- San Luis</t>
  </si>
  <si>
    <t>ALSP01</t>
  </si>
  <si>
    <t>ALSP02</t>
  </si>
  <si>
    <t>ALSS02</t>
  </si>
  <si>
    <t>ALSS01</t>
  </si>
  <si>
    <t>Extensión Alimentadora AP Inés de Suarez- Picarte, Valdivia</t>
  </si>
  <si>
    <t>Aducción Llancahue Tramo 1-2-3</t>
  </si>
  <si>
    <t>Aducción Llancahue PicarteTramo 1-2-3 -4</t>
  </si>
  <si>
    <t>ADPLCS1-1</t>
  </si>
  <si>
    <t>ADPLCS1</t>
  </si>
  <si>
    <t>Aducción PTAP Cueta de Soto Tramo 1</t>
  </si>
  <si>
    <t>ADPLCS2</t>
  </si>
  <si>
    <t>Aducción PTAP Cueta de Soto Tramo 2-3-4</t>
  </si>
  <si>
    <t>350</t>
  </si>
  <si>
    <t>550</t>
  </si>
  <si>
    <t>ADPLCS3</t>
  </si>
  <si>
    <t>AD. SUBIDA EST.I. DE SUAREZ</t>
  </si>
  <si>
    <t>Aduccion C.Soto Picarte Tramo 1-2-3 C. SOTO PICARTE-TRAMO 1-2-3</t>
  </si>
  <si>
    <t>Impulsión auxiliar PTAP C. de Soto</t>
  </si>
  <si>
    <t>Aducción PTAP Cueta de Soto Tramo 5</t>
  </si>
  <si>
    <t>54005-3</t>
  </si>
  <si>
    <t>54005-1</t>
  </si>
  <si>
    <t>OP02-54867</t>
  </si>
  <si>
    <t>54005-2</t>
  </si>
  <si>
    <t>CS-57103</t>
  </si>
  <si>
    <t>4820_ER</t>
  </si>
  <si>
    <t>Estanque Rio Cruces</t>
  </si>
  <si>
    <t>OP07</t>
  </si>
  <si>
    <t>PLANTA PRESURIZADORA GALILEA I Y II</t>
  </si>
  <si>
    <t>250/315</t>
  </si>
  <si>
    <t>150/160/200/225/250/355</t>
  </si>
  <si>
    <t>250/300</t>
  </si>
  <si>
    <t>ALISTJ3</t>
  </si>
  <si>
    <t>ALIM.ISLA TEJA 3</t>
  </si>
  <si>
    <t>250/350/450/500</t>
  </si>
  <si>
    <t>300/355/450</t>
  </si>
  <si>
    <t>200/450/500/630</t>
  </si>
  <si>
    <t>ERP01</t>
  </si>
  <si>
    <t>ERP02</t>
  </si>
  <si>
    <t>ERP03</t>
  </si>
  <si>
    <t>ERP04</t>
  </si>
  <si>
    <t>OP07-54211</t>
  </si>
  <si>
    <t>OP07-54177</t>
  </si>
  <si>
    <t>OP07-54190</t>
  </si>
  <si>
    <t>PEAP Galilea I y II</t>
  </si>
  <si>
    <t>PEAP Río Cruces</t>
  </si>
  <si>
    <t>II. SERVICIO DE ALCANTARILLADO</t>
  </si>
  <si>
    <t>II.1. ETAPA DE RECOLECCION</t>
  </si>
  <si>
    <t>A. PLANTAS ELEVADORAS DE RECOLECCION</t>
  </si>
  <si>
    <t>Altura de Elevación (2)</t>
  </si>
  <si>
    <t>PE01</t>
  </si>
  <si>
    <t>Peas Carampangue</t>
  </si>
  <si>
    <t>PE02</t>
  </si>
  <si>
    <t>Peas José Martí</t>
  </si>
  <si>
    <t>PE03</t>
  </si>
  <si>
    <t>Peas San Francisco</t>
  </si>
  <si>
    <t>PE04</t>
  </si>
  <si>
    <t>Peas los Laureles</t>
  </si>
  <si>
    <t>PE05</t>
  </si>
  <si>
    <t>Peas San Pablo</t>
  </si>
  <si>
    <t>PE06</t>
  </si>
  <si>
    <t>Peas Ecuador</t>
  </si>
  <si>
    <t>PE07</t>
  </si>
  <si>
    <t>Peas Simpson</t>
  </si>
  <si>
    <t>PE08</t>
  </si>
  <si>
    <t>Peas Don Bosco</t>
  </si>
  <si>
    <t>PE09</t>
  </si>
  <si>
    <t>Peas Cut</t>
  </si>
  <si>
    <t>PE10</t>
  </si>
  <si>
    <t>Peas Meridiem</t>
  </si>
  <si>
    <t>PE12</t>
  </si>
  <si>
    <t>Peas Valdivia Sur</t>
  </si>
  <si>
    <t>PE13</t>
  </si>
  <si>
    <t>Peas Calle Calle</t>
  </si>
  <si>
    <t>PE14</t>
  </si>
  <si>
    <t>Peas Bueras</t>
  </si>
  <si>
    <t>PE15</t>
  </si>
  <si>
    <t>Peas Los Pelues</t>
  </si>
  <si>
    <t>PE16</t>
  </si>
  <si>
    <t>Peas San Carlos</t>
  </si>
  <si>
    <t>PE17</t>
  </si>
  <si>
    <t>Peas Janequeo</t>
  </si>
  <si>
    <t>PE18</t>
  </si>
  <si>
    <t>Peas Avda. España</t>
  </si>
  <si>
    <t>PE19</t>
  </si>
  <si>
    <t>Peas Balmaceda</t>
  </si>
  <si>
    <t>PE20</t>
  </si>
  <si>
    <t>Peas Miraflores</t>
  </si>
  <si>
    <t>PE21</t>
  </si>
  <si>
    <t>Peas San Martin</t>
  </si>
  <si>
    <t>PE22</t>
  </si>
  <si>
    <t>Peas Guacamayo</t>
  </si>
  <si>
    <t>PE23</t>
  </si>
  <si>
    <t>Peas Bertolotto</t>
  </si>
  <si>
    <t>PE24</t>
  </si>
  <si>
    <t>Peas Sedeño</t>
  </si>
  <si>
    <t>PE25</t>
  </si>
  <si>
    <t>Peas Santa Maria</t>
  </si>
  <si>
    <t>PE26</t>
  </si>
  <si>
    <t>Peas Austral</t>
  </si>
  <si>
    <t>PE27</t>
  </si>
  <si>
    <t>Peas Bosque Sur</t>
  </si>
  <si>
    <t>PE28</t>
  </si>
  <si>
    <t>Peas Brisas de la Rivera</t>
  </si>
  <si>
    <t>PE29</t>
  </si>
  <si>
    <t>Peas Jardín del Río</t>
  </si>
  <si>
    <t>PE30</t>
  </si>
  <si>
    <t>Peas Chumpullo</t>
  </si>
  <si>
    <t>PE31</t>
  </si>
  <si>
    <t>Peas Los Conquistadores</t>
  </si>
  <si>
    <t>PE32</t>
  </si>
  <si>
    <t>Peas Bombero Solis</t>
  </si>
  <si>
    <t>PE33</t>
  </si>
  <si>
    <t>Peas P. Aguirre Cerda</t>
  </si>
  <si>
    <t>PE35</t>
  </si>
  <si>
    <t>Peas Mahuiza II-III</t>
  </si>
  <si>
    <t>PE36</t>
  </si>
  <si>
    <t>Peas Guacamayo II</t>
  </si>
  <si>
    <t xml:space="preserve">(1) Pozo de Aspiración y sala de máquinas separados (A), Bombas en el interior del pozo de aspiración (B). </t>
  </si>
  <si>
    <t>B. CONDUCCIONES DE RECOLECCIÓN</t>
  </si>
  <si>
    <t>PRFV</t>
  </si>
  <si>
    <t>H Ductil</t>
  </si>
  <si>
    <t>CAVE</t>
  </si>
  <si>
    <t>Colector LOS AVELLANOS</t>
  </si>
  <si>
    <t>Acueducto</t>
  </si>
  <si>
    <t>350/355</t>
  </si>
  <si>
    <t>CCE1</t>
  </si>
  <si>
    <t>Colector P.A. CERDA I</t>
  </si>
  <si>
    <t>CCE2</t>
  </si>
  <si>
    <t>Colector P.A. CERDA II</t>
  </si>
  <si>
    <t>CCE3</t>
  </si>
  <si>
    <t>Colector P.A. CERDA III</t>
  </si>
  <si>
    <t>CCE4</t>
  </si>
  <si>
    <t>Colector P.A. CERDA IV</t>
  </si>
  <si>
    <t>CESR</t>
  </si>
  <si>
    <t>Colector CIRCUNVALACION SUR</t>
  </si>
  <si>
    <t>355/400</t>
  </si>
  <si>
    <t>CEC1</t>
  </si>
  <si>
    <t>Colector ECUADOR I</t>
  </si>
  <si>
    <t>CEC2</t>
  </si>
  <si>
    <t>Colector ECUADOR II</t>
  </si>
  <si>
    <t>CESP</t>
  </si>
  <si>
    <t>Colector AV. ESPAÑA</t>
  </si>
  <si>
    <t>Colector Guacamayo</t>
  </si>
  <si>
    <t>CMOB</t>
  </si>
  <si>
    <t>MONTT BAQUEDANO</t>
  </si>
  <si>
    <t>350/400</t>
  </si>
  <si>
    <t>CPH1</t>
  </si>
  <si>
    <t>Colector E. PHILLIPI I</t>
  </si>
  <si>
    <t>CPH2</t>
  </si>
  <si>
    <t>Colector E. PHILLIPI II</t>
  </si>
  <si>
    <t>CRDA</t>
  </si>
  <si>
    <t>Colector RUBEN DARIO</t>
  </si>
  <si>
    <t>400/600/700</t>
  </si>
  <si>
    <t>CSL1</t>
  </si>
  <si>
    <t>Colector SAN LUIS I</t>
  </si>
  <si>
    <t>300/355</t>
  </si>
  <si>
    <t>CSL2</t>
  </si>
  <si>
    <t>Colector SAN LUIS II</t>
  </si>
  <si>
    <t>CSMG</t>
  </si>
  <si>
    <t>Colector SAN MIGUEL</t>
  </si>
  <si>
    <t>300/350/355</t>
  </si>
  <si>
    <t>IPE01</t>
  </si>
  <si>
    <t>Impulsión Peas CARAMPANGUE</t>
  </si>
  <si>
    <t>Impulsión</t>
  </si>
  <si>
    <t>IPE02</t>
  </si>
  <si>
    <t>Impulsión Peas JOSE MARTI</t>
  </si>
  <si>
    <t>IPE03</t>
  </si>
  <si>
    <t>Impulsión Peas SAN FRANCISCO</t>
  </si>
  <si>
    <t>IPE04</t>
  </si>
  <si>
    <t>Impulsión Peas LOS LAURELES</t>
  </si>
  <si>
    <t>IPE05</t>
  </si>
  <si>
    <t>Impulsión Peas SAN PABLO</t>
  </si>
  <si>
    <t>IPE06</t>
  </si>
  <si>
    <t>Impulsión Peas ECUADOR</t>
  </si>
  <si>
    <t>IPE07</t>
  </si>
  <si>
    <t>Impulsión Peas SIMPSON</t>
  </si>
  <si>
    <t>IPE08</t>
  </si>
  <si>
    <t>Impulsión Peas DON BOSCO</t>
  </si>
  <si>
    <t>IPE09</t>
  </si>
  <si>
    <t>Impulsión Peas C.U.T</t>
  </si>
  <si>
    <t>IPE10</t>
  </si>
  <si>
    <t>Impulsión Peas MERIDIEM</t>
  </si>
  <si>
    <t>IPE12</t>
  </si>
  <si>
    <t>Impulsión Peas VALDIVIA SUR</t>
  </si>
  <si>
    <t>250/400</t>
  </si>
  <si>
    <t>IPE13</t>
  </si>
  <si>
    <t>Impulsión Peas CALLE CALLE</t>
  </si>
  <si>
    <t>IPE14</t>
  </si>
  <si>
    <t>Impulsión Peas BUERAS</t>
  </si>
  <si>
    <t>IPE15</t>
  </si>
  <si>
    <t>Impulsión Peas LOS PELUES</t>
  </si>
  <si>
    <t>IPE16</t>
  </si>
  <si>
    <t>Impulsión Peas SAN CARLOS</t>
  </si>
  <si>
    <t>IPE17</t>
  </si>
  <si>
    <t>Impulsión Peas JANEQUEO</t>
  </si>
  <si>
    <t>IPE18</t>
  </si>
  <si>
    <t>Impulsión Peas ESPAÑA</t>
  </si>
  <si>
    <t>IPE19</t>
  </si>
  <si>
    <t>Impulsión Peas BALMACEDA</t>
  </si>
  <si>
    <t>IPE20</t>
  </si>
  <si>
    <t>Impulsión Peas MIRAFLORES</t>
  </si>
  <si>
    <t>IPE21</t>
  </si>
  <si>
    <t>Impulsión Peas SAN MARTIN</t>
  </si>
  <si>
    <t>IPE22</t>
  </si>
  <si>
    <t>Impulsión Peas GUACAMAYO</t>
  </si>
  <si>
    <t>IPE23</t>
  </si>
  <si>
    <t>Impulsión Peas BERTOLOTTO</t>
  </si>
  <si>
    <t>IPE24</t>
  </si>
  <si>
    <t>Impulsión Peas SEDEÑO</t>
  </si>
  <si>
    <t>IPE25</t>
  </si>
  <si>
    <t>Impulsión Peas STA.MARIA</t>
  </si>
  <si>
    <t>IPE26</t>
  </si>
  <si>
    <t>Impulsión Peas. AUSTRAL</t>
  </si>
  <si>
    <t>IPE27</t>
  </si>
  <si>
    <t>Impulsión Peas BOSQUE SUR</t>
  </si>
  <si>
    <t>IPE28</t>
  </si>
  <si>
    <t>IPE29</t>
  </si>
  <si>
    <t>Impulsión Peas JARDÍN DEL RÍO</t>
  </si>
  <si>
    <t>IPE30</t>
  </si>
  <si>
    <t>Impulsión Peas CHUMPULLO</t>
  </si>
  <si>
    <t>IPE31</t>
  </si>
  <si>
    <t>Impulsión Peas LOS CONQUIST…</t>
  </si>
  <si>
    <t>IPE32</t>
  </si>
  <si>
    <t>Impulsión Peas BOMBERO SOLIS</t>
  </si>
  <si>
    <t>IPE33</t>
  </si>
  <si>
    <t>Impulsión Peas P.A. CERDA</t>
  </si>
  <si>
    <t>IPE35</t>
  </si>
  <si>
    <t>IMPULSION P.E.A.S. MAHUIZA II y III</t>
  </si>
  <si>
    <t>IPE36</t>
  </si>
  <si>
    <t>(1) Acueducto (Ac), Impulsión (I), Aducción (A)</t>
  </si>
  <si>
    <t>C. RED DE COLECTORES</t>
  </si>
  <si>
    <t xml:space="preserve">Código de </t>
  </si>
  <si>
    <t>900-AS01</t>
  </si>
  <si>
    <t>900-AS02</t>
  </si>
  <si>
    <t>900-AS03</t>
  </si>
  <si>
    <t>NOTA: Considera Colectores, Red Unitaria tipo 1 y Red Unitaria tipo 2.</t>
  </si>
  <si>
    <t>D. UNIONES DOMICILIARIAS</t>
  </si>
  <si>
    <t>E. GRUPO ELECTROGENO</t>
  </si>
  <si>
    <t>100/110</t>
  </si>
  <si>
    <t>P.E.A.S.Bertollotto</t>
  </si>
  <si>
    <t>P.E.A.S. Sedeño</t>
  </si>
  <si>
    <t>P.E.A.S. Villa Austral</t>
  </si>
  <si>
    <t>P.E.A.S. Bosque Sur</t>
  </si>
  <si>
    <t>P.E.A.S. Jardín del Río</t>
  </si>
  <si>
    <t>P.E.A.S.Guacamayo</t>
  </si>
  <si>
    <t>4328_09</t>
  </si>
  <si>
    <t>TOTAL</t>
  </si>
  <si>
    <t>PE03-49283</t>
  </si>
  <si>
    <t>P.E.A.S.San Francisco</t>
  </si>
  <si>
    <t>P.E.A.S.Los Laureles</t>
  </si>
  <si>
    <t>PE05-48249</t>
  </si>
  <si>
    <t>P.E.A.S.San Pablo</t>
  </si>
  <si>
    <t>PE08-49126</t>
  </si>
  <si>
    <t>P.E.A.S.Don Bosco</t>
  </si>
  <si>
    <t>PE09-48650</t>
  </si>
  <si>
    <t>P.E.A.S. CUT</t>
  </si>
  <si>
    <t>PE12-49288</t>
  </si>
  <si>
    <t>P.E.A.S.Valdivia Sur</t>
  </si>
  <si>
    <t>PE13-47406</t>
  </si>
  <si>
    <t>P.E.A.S.Calle-Calle</t>
  </si>
  <si>
    <t>PE14-7226-10</t>
  </si>
  <si>
    <t>P.E.A.S.Bueras</t>
  </si>
  <si>
    <t>PE20-6731-09</t>
  </si>
  <si>
    <t>P.E.A.S.Miraflores</t>
  </si>
  <si>
    <t>PE21-47422</t>
  </si>
  <si>
    <t>P.E.A.S.San Martin</t>
  </si>
  <si>
    <t>PE30-7599</t>
  </si>
  <si>
    <t>P.E.A.S. Chumpullo</t>
  </si>
  <si>
    <t>P.E.A.S. Barrio Los Conquistadores</t>
  </si>
  <si>
    <t>PE32-47690</t>
  </si>
  <si>
    <t>P.E.A.S.  Psje. Bombero Solis</t>
  </si>
  <si>
    <t>PE33-48577</t>
  </si>
  <si>
    <t>RecintoLasAnimasNorte(P.AguirreCerda)</t>
  </si>
  <si>
    <t>PE35-50142</t>
  </si>
  <si>
    <t>PEAS Mahuiza</t>
  </si>
  <si>
    <t>II.2. ETAPA DE DISPOSICION</t>
  </si>
  <si>
    <t>A. PLANTAS DE TRATAMIENTO DE AGUAS SERVIDAS</t>
  </si>
  <si>
    <t>Capac. Actual Trat.</t>
  </si>
  <si>
    <t>Tratam. Terciario</t>
  </si>
  <si>
    <t>SI/NO</t>
  </si>
  <si>
    <t>PTAS Valdivia</t>
  </si>
  <si>
    <t>NO</t>
  </si>
  <si>
    <t xml:space="preserve">SI </t>
  </si>
  <si>
    <t>(1) Lagunas de estabilización (LE), Lagunas Aireadas (LA), Lodos Activados (LAC).</t>
  </si>
  <si>
    <t>B. PLANTAS DE TRATAMIENTO PRELIMINAR</t>
  </si>
  <si>
    <t>Rejas</t>
  </si>
  <si>
    <t>Desgrasador</t>
  </si>
  <si>
    <t>SI</t>
  </si>
  <si>
    <t>C. PLANTAS ELEVADORAS DE DISPOSICION (NO APLICA)</t>
  </si>
  <si>
    <t>D. GRUPO ELECTROGENO</t>
  </si>
  <si>
    <t>Capacidad Máx.</t>
  </si>
  <si>
    <t>E. CONDUCCIONES DE DISPOSICION</t>
  </si>
  <si>
    <t>DEDAS</t>
  </si>
  <si>
    <t>Emisario PTAS Valdivia</t>
  </si>
  <si>
    <t>Aducción</t>
  </si>
  <si>
    <t>F. EMISARIOS SUBMARINOS</t>
  </si>
  <si>
    <t>PE37</t>
  </si>
  <si>
    <t>Peas Torreones Collico</t>
  </si>
  <si>
    <t>CGUA</t>
  </si>
  <si>
    <t>250/350/355</t>
  </si>
  <si>
    <t>Impulsión Peas BRISAS DE LA RIBERA</t>
  </si>
  <si>
    <t>250/355</t>
  </si>
  <si>
    <t>IPE37</t>
  </si>
  <si>
    <t>IMPULSION P.E.A.S. GUACAMAYO II</t>
  </si>
  <si>
    <t>IMPULSION P.E.A.S. TORREONES COLLICO</t>
  </si>
  <si>
    <t>Asbesto Cemento</t>
  </si>
  <si>
    <t>Cemento Comprimido</t>
  </si>
  <si>
    <t>PE31-7466</t>
  </si>
  <si>
    <t xml:space="preserve">Lote 1-Rb-d2   SERVIU </t>
  </si>
  <si>
    <t>PE36-50575</t>
  </si>
  <si>
    <t>PE37-53239</t>
  </si>
  <si>
    <t>P.E.A.S. Torreones Collico</t>
  </si>
  <si>
    <t>PE04-4331</t>
  </si>
  <si>
    <t>P.E.A.S.Meridiem</t>
  </si>
  <si>
    <t>P.E.A.S.Simpson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</si>
</sst>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 * #,##0_ ;_ * \-#,##0_ ;_ * &quot;-&quot;_ ;_ @_ "/>
    <numFmt numFmtId="164" formatCode="#,##0.0"/>
    <numFmt numFmtId="165" formatCode="0.0"/>
    <numFmt numFmtId="166" formatCode="#,##0.0\ "/>
    <numFmt numFmtId="167" formatCode="_ * #,##0.0_ ;_ * \-#,##0.0_ ;_ * &quot;-&quot;_ ;_ @_ "/>
    <numFmt numFmtId="168" formatCode="_ * #,##0.0_ ;_ * \-#,##0.0_ ;_ * &quot;-&quot;?_ ;_ @_ "/>
  </numFmts>
  <fonts count="47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 Narrow"/>
      <family val="2"/>
    </font>
    <font>
      <b/>
      <sz val="10"/>
      <name val="Arial Narrow"/>
      <family val="2"/>
    </font>
    <font>
      <sz val="10"/>
      <color indexed="10"/>
      <name val="Arial Narrow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8"/>
      <color theme="3"/>
      <name val="Cambria"/>
      <family val="2"/>
      <scheme val="maj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11"/>
      <color indexed="60"/>
      <name val="Calibri"/>
      <family val="2"/>
    </font>
    <font>
      <sz val="10"/>
      <color theme="1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0"/>
      <color theme="1"/>
      <name val="Arial Narrow"/>
      <family val="2"/>
    </font>
    <font>
      <b/>
      <sz val="9"/>
      <name val="Arial Narrow"/>
      <family val="2"/>
    </font>
    <font>
      <sz val="9"/>
      <name val="Arial Narrow"/>
      <family val="2"/>
    </font>
    <font>
      <sz val="9"/>
      <color indexed="10"/>
      <name val="Arial Narrow"/>
      <family val="2"/>
    </font>
    <font>
      <sz val="8"/>
      <name val="Arial"/>
      <family val="2"/>
    </font>
    <font>
      <sz val="10"/>
      <name val="Arial"/>
      <family val="2"/>
    </font>
  </fonts>
  <fills count="5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399">
    <xf numFmtId="0" fontId="0" fillId="0" borderId="0"/>
    <xf numFmtId="0" fontId="7" fillId="0" borderId="17" applyNumberFormat="0" applyFill="0" applyAlignment="0" applyProtection="0"/>
    <xf numFmtId="0" fontId="8" fillId="0" borderId="18" applyNumberFormat="0" applyFill="0" applyAlignment="0" applyProtection="0"/>
    <xf numFmtId="0" fontId="9" fillId="0" borderId="19" applyNumberFormat="0" applyFill="0" applyAlignment="0" applyProtection="0"/>
    <xf numFmtId="0" fontId="9" fillId="0" borderId="0" applyNumberFormat="0" applyFill="0" applyBorder="0" applyAlignment="0" applyProtection="0"/>
    <xf numFmtId="0" fontId="10" fillId="2" borderId="0" applyNumberFormat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20" applyNumberFormat="0" applyAlignment="0" applyProtection="0"/>
    <xf numFmtId="0" fontId="14" fillId="6" borderId="21" applyNumberFormat="0" applyAlignment="0" applyProtection="0"/>
    <xf numFmtId="0" fontId="15" fillId="6" borderId="20" applyNumberFormat="0" applyAlignment="0" applyProtection="0"/>
    <xf numFmtId="0" fontId="16" fillId="0" borderId="22" applyNumberFormat="0" applyFill="0" applyAlignment="0" applyProtection="0"/>
    <xf numFmtId="0" fontId="17" fillId="7" borderId="23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25" applyNumberFormat="0" applyFill="0" applyAlignment="0" applyProtection="0"/>
    <xf numFmtId="0" fontId="2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1" fillId="16" borderId="0" applyNumberFormat="0" applyBorder="0" applyAlignment="0" applyProtection="0"/>
    <xf numFmtId="0" fontId="2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1" fillId="24" borderId="0" applyNumberFormat="0" applyBorder="0" applyAlignment="0" applyProtection="0"/>
    <xf numFmtId="0" fontId="2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1" fillId="28" borderId="0" applyNumberFormat="0" applyBorder="0" applyAlignment="0" applyProtection="0"/>
    <xf numFmtId="0" fontId="2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1" fillId="32" borderId="0" applyNumberFormat="0" applyBorder="0" applyAlignment="0" applyProtection="0"/>
    <xf numFmtId="0" fontId="2" fillId="0" borderId="0"/>
    <xf numFmtId="0" fontId="22" fillId="0" borderId="0" applyNumberFormat="0" applyFill="0" applyBorder="0" applyAlignment="0" applyProtection="0"/>
    <xf numFmtId="0" fontId="1" fillId="8" borderId="24" applyNumberFormat="0" applyFont="0" applyAlignment="0" applyProtection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33" borderId="0" applyNumberFormat="0" applyBorder="0" applyAlignment="0" applyProtection="0"/>
    <xf numFmtId="0" fontId="23" fillId="34" borderId="0" applyNumberFormat="0" applyBorder="0" applyAlignment="0" applyProtection="0"/>
    <xf numFmtId="0" fontId="23" fillId="35" borderId="0" applyNumberFormat="0" applyBorder="0" applyAlignment="0" applyProtection="0"/>
    <xf numFmtId="0" fontId="23" fillId="36" borderId="0" applyNumberFormat="0" applyBorder="0" applyAlignment="0" applyProtection="0"/>
    <xf numFmtId="0" fontId="23" fillId="37" borderId="0" applyNumberFormat="0" applyBorder="0" applyAlignment="0" applyProtection="0"/>
    <xf numFmtId="0" fontId="23" fillId="3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3" fillId="33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23" fillId="3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23" fillId="35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23" fillId="36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23" fillId="37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3" fillId="3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3" fillId="39" borderId="0" applyNumberFormat="0" applyBorder="0" applyAlignment="0" applyProtection="0"/>
    <xf numFmtId="0" fontId="23" fillId="40" borderId="0" applyNumberFormat="0" applyBorder="0" applyAlignment="0" applyProtection="0"/>
    <xf numFmtId="0" fontId="23" fillId="41" borderId="0" applyNumberFormat="0" applyBorder="0" applyAlignment="0" applyProtection="0"/>
    <xf numFmtId="0" fontId="23" fillId="36" borderId="0" applyNumberFormat="0" applyBorder="0" applyAlignment="0" applyProtection="0"/>
    <xf numFmtId="0" fontId="23" fillId="39" borderId="0" applyNumberFormat="0" applyBorder="0" applyAlignment="0" applyProtection="0"/>
    <xf numFmtId="0" fontId="23" fillId="42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3" fillId="3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3" fillId="40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3" fillId="41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3" fillId="36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3" fillId="39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3" fillId="42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4" fillId="43" borderId="0" applyNumberFormat="0" applyBorder="0" applyAlignment="0" applyProtection="0"/>
    <xf numFmtId="0" fontId="24" fillId="40" borderId="0" applyNumberFormat="0" applyBorder="0" applyAlignment="0" applyProtection="0"/>
    <xf numFmtId="0" fontId="24" fillId="41" borderId="0" applyNumberFormat="0" applyBorder="0" applyAlignment="0" applyProtection="0"/>
    <xf numFmtId="0" fontId="24" fillId="44" borderId="0" applyNumberFormat="0" applyBorder="0" applyAlignment="0" applyProtection="0"/>
    <xf numFmtId="0" fontId="24" fillId="45" borderId="0" applyNumberFormat="0" applyBorder="0" applyAlignment="0" applyProtection="0"/>
    <xf numFmtId="0" fontId="24" fillId="46" borderId="0" applyNumberFormat="0" applyBorder="0" applyAlignment="0" applyProtection="0"/>
    <xf numFmtId="0" fontId="21" fillId="12" borderId="0" applyNumberFormat="0" applyBorder="0" applyAlignment="0" applyProtection="0"/>
    <xf numFmtId="0" fontId="24" fillId="43" borderId="0" applyNumberFormat="0" applyBorder="0" applyAlignment="0" applyProtection="0"/>
    <xf numFmtId="0" fontId="21" fillId="16" borderId="0" applyNumberFormat="0" applyBorder="0" applyAlignment="0" applyProtection="0"/>
    <xf numFmtId="0" fontId="24" fillId="40" borderId="0" applyNumberFormat="0" applyBorder="0" applyAlignment="0" applyProtection="0"/>
    <xf numFmtId="0" fontId="21" fillId="20" borderId="0" applyNumberFormat="0" applyBorder="0" applyAlignment="0" applyProtection="0"/>
    <xf numFmtId="0" fontId="24" fillId="41" borderId="0" applyNumberFormat="0" applyBorder="0" applyAlignment="0" applyProtection="0"/>
    <xf numFmtId="0" fontId="21" fillId="24" borderId="0" applyNumberFormat="0" applyBorder="0" applyAlignment="0" applyProtection="0"/>
    <xf numFmtId="0" fontId="24" fillId="44" borderId="0" applyNumberFormat="0" applyBorder="0" applyAlignment="0" applyProtection="0"/>
    <xf numFmtId="0" fontId="21" fillId="28" borderId="0" applyNumberFormat="0" applyBorder="0" applyAlignment="0" applyProtection="0"/>
    <xf numFmtId="0" fontId="24" fillId="45" borderId="0" applyNumberFormat="0" applyBorder="0" applyAlignment="0" applyProtection="0"/>
    <xf numFmtId="0" fontId="21" fillId="32" borderId="0" applyNumberFormat="0" applyBorder="0" applyAlignment="0" applyProtection="0"/>
    <xf numFmtId="0" fontId="24" fillId="46" borderId="0" applyNumberFormat="0" applyBorder="0" applyAlignment="0" applyProtection="0"/>
    <xf numFmtId="0" fontId="24" fillId="47" borderId="0" applyNumberFormat="0" applyBorder="0" applyAlignment="0" applyProtection="0"/>
    <xf numFmtId="0" fontId="24" fillId="48" borderId="0" applyNumberFormat="0" applyBorder="0" applyAlignment="0" applyProtection="0"/>
    <xf numFmtId="0" fontId="24" fillId="49" borderId="0" applyNumberFormat="0" applyBorder="0" applyAlignment="0" applyProtection="0"/>
    <xf numFmtId="0" fontId="24" fillId="44" borderId="0" applyNumberFormat="0" applyBorder="0" applyAlignment="0" applyProtection="0"/>
    <xf numFmtId="0" fontId="24" fillId="45" borderId="0" applyNumberFormat="0" applyBorder="0" applyAlignment="0" applyProtection="0"/>
    <xf numFmtId="0" fontId="24" fillId="50" borderId="0" applyNumberFormat="0" applyBorder="0" applyAlignment="0" applyProtection="0"/>
    <xf numFmtId="0" fontId="25" fillId="34" borderId="0" applyNumberFormat="0" applyBorder="0" applyAlignment="0" applyProtection="0"/>
    <xf numFmtId="0" fontId="10" fillId="2" borderId="0" applyNumberFormat="0" applyBorder="0" applyAlignment="0" applyProtection="0"/>
    <xf numFmtId="0" fontId="26" fillId="35" borderId="0" applyNumberFormat="0" applyBorder="0" applyAlignment="0" applyProtection="0"/>
    <xf numFmtId="0" fontId="27" fillId="51" borderId="26" applyNumberFormat="0" applyAlignment="0" applyProtection="0"/>
    <xf numFmtId="0" fontId="15" fillId="6" borderId="20" applyNumberFormat="0" applyAlignment="0" applyProtection="0"/>
    <xf numFmtId="0" fontId="27" fillId="51" borderId="26" applyNumberFormat="0" applyAlignment="0" applyProtection="0"/>
    <xf numFmtId="0" fontId="17" fillId="7" borderId="23" applyNumberFormat="0" applyAlignment="0" applyProtection="0"/>
    <xf numFmtId="0" fontId="28" fillId="52" borderId="27" applyNumberFormat="0" applyAlignment="0" applyProtection="0"/>
    <xf numFmtId="0" fontId="16" fillId="0" borderId="22" applyNumberFormat="0" applyFill="0" applyAlignment="0" applyProtection="0"/>
    <xf numFmtId="0" fontId="29" fillId="0" borderId="28" applyNumberFormat="0" applyFill="0" applyAlignment="0" applyProtection="0"/>
    <xf numFmtId="0" fontId="28" fillId="52" borderId="27" applyNumberFormat="0" applyAlignment="0" applyProtection="0"/>
    <xf numFmtId="0" fontId="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1" fillId="9" borderId="0" applyNumberFormat="0" applyBorder="0" applyAlignment="0" applyProtection="0"/>
    <xf numFmtId="0" fontId="24" fillId="47" borderId="0" applyNumberFormat="0" applyBorder="0" applyAlignment="0" applyProtection="0"/>
    <xf numFmtId="0" fontId="21" fillId="13" borderId="0" applyNumberFormat="0" applyBorder="0" applyAlignment="0" applyProtection="0"/>
    <xf numFmtId="0" fontId="24" fillId="48" borderId="0" applyNumberFormat="0" applyBorder="0" applyAlignment="0" applyProtection="0"/>
    <xf numFmtId="0" fontId="21" fillId="17" borderId="0" applyNumberFormat="0" applyBorder="0" applyAlignment="0" applyProtection="0"/>
    <xf numFmtId="0" fontId="24" fillId="49" borderId="0" applyNumberFormat="0" applyBorder="0" applyAlignment="0" applyProtection="0"/>
    <xf numFmtId="0" fontId="21" fillId="21" borderId="0" applyNumberFormat="0" applyBorder="0" applyAlignment="0" applyProtection="0"/>
    <xf numFmtId="0" fontId="24" fillId="44" borderId="0" applyNumberFormat="0" applyBorder="0" applyAlignment="0" applyProtection="0"/>
    <xf numFmtId="0" fontId="21" fillId="25" borderId="0" applyNumberFormat="0" applyBorder="0" applyAlignment="0" applyProtection="0"/>
    <xf numFmtId="0" fontId="24" fillId="45" borderId="0" applyNumberFormat="0" applyBorder="0" applyAlignment="0" applyProtection="0"/>
    <xf numFmtId="0" fontId="21" fillId="29" borderId="0" applyNumberFormat="0" applyBorder="0" applyAlignment="0" applyProtection="0"/>
    <xf numFmtId="0" fontId="24" fillId="50" borderId="0" applyNumberFormat="0" applyBorder="0" applyAlignment="0" applyProtection="0"/>
    <xf numFmtId="0" fontId="13" fillId="5" borderId="20" applyNumberFormat="0" applyAlignment="0" applyProtection="0"/>
    <xf numFmtId="0" fontId="31" fillId="38" borderId="26" applyNumberFormat="0" applyAlignment="0" applyProtection="0"/>
    <xf numFmtId="0" fontId="32" fillId="0" borderId="0" applyNumberFormat="0" applyFill="0" applyBorder="0" applyAlignment="0" applyProtection="0"/>
    <xf numFmtId="0" fontId="26" fillId="35" borderId="0" applyNumberFormat="0" applyBorder="0" applyAlignment="0" applyProtection="0"/>
    <xf numFmtId="0" fontId="33" fillId="0" borderId="29" applyNumberFormat="0" applyFill="0" applyAlignment="0" applyProtection="0"/>
    <xf numFmtId="0" fontId="34" fillId="0" borderId="30" applyNumberFormat="0" applyFill="0" applyAlignment="0" applyProtection="0"/>
    <xf numFmtId="0" fontId="30" fillId="0" borderId="31" applyNumberFormat="0" applyFill="0" applyAlignment="0" applyProtection="0"/>
    <xf numFmtId="0" fontId="30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25" fillId="34" borderId="0" applyNumberFormat="0" applyBorder="0" applyAlignment="0" applyProtection="0"/>
    <xf numFmtId="0" fontId="31" fillId="38" borderId="26" applyNumberFormat="0" applyAlignment="0" applyProtection="0"/>
    <xf numFmtId="0" fontId="29" fillId="0" borderId="28" applyNumberFormat="0" applyFill="0" applyAlignment="0" applyProtection="0"/>
    <xf numFmtId="0" fontId="12" fillId="4" borderId="0" applyNumberFormat="0" applyBorder="0" applyAlignment="0" applyProtection="0"/>
    <xf numFmtId="0" fontId="35" fillId="53" borderId="0" applyNumberFormat="0" applyBorder="0" applyAlignment="0" applyProtection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6" fillId="0" borderId="0"/>
    <xf numFmtId="0" fontId="2" fillId="0" borderId="0"/>
    <xf numFmtId="0" fontId="1" fillId="8" borderId="24" applyNumberFormat="0" applyFont="0" applyAlignment="0" applyProtection="0"/>
    <xf numFmtId="0" fontId="1" fillId="8" borderId="24" applyNumberFormat="0" applyFont="0" applyAlignment="0" applyProtection="0"/>
    <xf numFmtId="0" fontId="1" fillId="8" borderId="24" applyNumberFormat="0" applyFont="0" applyAlignment="0" applyProtection="0"/>
    <xf numFmtId="0" fontId="1" fillId="8" borderId="24" applyNumberFormat="0" applyFont="0" applyAlignment="0" applyProtection="0"/>
    <xf numFmtId="0" fontId="1" fillId="8" borderId="24" applyNumberFormat="0" applyFont="0" applyAlignment="0" applyProtection="0"/>
    <xf numFmtId="0" fontId="1" fillId="8" borderId="24" applyNumberFormat="0" applyFont="0" applyAlignment="0" applyProtection="0"/>
    <xf numFmtId="0" fontId="1" fillId="8" borderId="24" applyNumberFormat="0" applyFont="0" applyAlignment="0" applyProtection="0"/>
    <xf numFmtId="0" fontId="1" fillId="8" borderId="24" applyNumberFormat="0" applyFont="0" applyAlignment="0" applyProtection="0"/>
    <xf numFmtId="0" fontId="1" fillId="8" borderId="24" applyNumberFormat="0" applyFont="0" applyAlignment="0" applyProtection="0"/>
    <xf numFmtId="0" fontId="1" fillId="8" borderId="24" applyNumberFormat="0" applyFont="0" applyAlignment="0" applyProtection="0"/>
    <xf numFmtId="0" fontId="1" fillId="8" borderId="24" applyNumberFormat="0" applyFont="0" applyAlignment="0" applyProtection="0"/>
    <xf numFmtId="0" fontId="1" fillId="8" borderId="24" applyNumberFormat="0" applyFont="0" applyAlignment="0" applyProtection="0"/>
    <xf numFmtId="0" fontId="1" fillId="8" borderId="24" applyNumberFormat="0" applyFont="0" applyAlignment="0" applyProtection="0"/>
    <xf numFmtId="0" fontId="2" fillId="54" borderId="32" applyNumberFormat="0" applyFont="0" applyAlignment="0" applyProtection="0"/>
    <xf numFmtId="0" fontId="1" fillId="8" borderId="24" applyNumberFormat="0" applyFont="0" applyAlignment="0" applyProtection="0"/>
    <xf numFmtId="0" fontId="1" fillId="8" borderId="24" applyNumberFormat="0" applyFont="0" applyAlignment="0" applyProtection="0"/>
    <xf numFmtId="0" fontId="1" fillId="8" borderId="24" applyNumberFormat="0" applyFont="0" applyAlignment="0" applyProtection="0"/>
    <xf numFmtId="0" fontId="1" fillId="8" borderId="24" applyNumberFormat="0" applyFont="0" applyAlignment="0" applyProtection="0"/>
    <xf numFmtId="0" fontId="1" fillId="8" borderId="24" applyNumberFormat="0" applyFont="0" applyAlignment="0" applyProtection="0"/>
    <xf numFmtId="0" fontId="23" fillId="54" borderId="32" applyNumberFormat="0" applyFont="0" applyAlignment="0" applyProtection="0"/>
    <xf numFmtId="0" fontId="37" fillId="51" borderId="33" applyNumberFormat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4" fillId="6" borderId="21" applyNumberFormat="0" applyAlignment="0" applyProtection="0"/>
    <xf numFmtId="0" fontId="37" fillId="51" borderId="33" applyNumberFormat="0" applyAlignment="0" applyProtection="0"/>
    <xf numFmtId="0" fontId="1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7" fillId="0" borderId="17" applyNumberFormat="0" applyFill="0" applyAlignment="0" applyProtection="0"/>
    <xf numFmtId="0" fontId="33" fillId="0" borderId="29" applyNumberFormat="0" applyFill="0" applyAlignment="0" applyProtection="0"/>
    <xf numFmtId="0" fontId="8" fillId="0" borderId="18" applyNumberFormat="0" applyFill="0" applyAlignment="0" applyProtection="0"/>
    <xf numFmtId="0" fontId="34" fillId="0" borderId="30" applyNumberFormat="0" applyFill="0" applyAlignment="0" applyProtection="0"/>
    <xf numFmtId="0" fontId="9" fillId="0" borderId="19" applyNumberFormat="0" applyFill="0" applyAlignment="0" applyProtection="0"/>
    <xf numFmtId="0" fontId="30" fillId="0" borderId="31" applyNumberFormat="0" applyFill="0" applyAlignment="0" applyProtection="0"/>
    <xf numFmtId="0" fontId="6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20" fillId="0" borderId="25" applyNumberFormat="0" applyFill="0" applyAlignment="0" applyProtection="0"/>
    <xf numFmtId="0" fontId="40" fillId="0" borderId="34" applyNumberFormat="0" applyFill="0" applyAlignment="0" applyProtection="0"/>
    <xf numFmtId="0" fontId="38" fillId="0" borderId="0" applyNumberFormat="0" applyFill="0" applyBorder="0" applyAlignment="0" applyProtection="0"/>
    <xf numFmtId="41" fontId="46" fillId="0" borderId="0" applyFont="0" applyFill="0" applyBorder="0" applyAlignment="0" applyProtection="0"/>
  </cellStyleXfs>
  <cellXfs count="184">
    <xf numFmtId="0" fontId="0" fillId="0" borderId="0" xfId="0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right"/>
    </xf>
    <xf numFmtId="165" fontId="3" fillId="0" borderId="1" xfId="0" applyNumberFormat="1" applyFont="1" applyBorder="1" applyAlignment="1">
      <alignment horizontal="right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4" xfId="0" applyFont="1" applyBorder="1" applyAlignment="1">
      <alignment horizontal="left"/>
    </xf>
    <xf numFmtId="0" fontId="3" fillId="0" borderId="9" xfId="0" applyFont="1" applyBorder="1" applyAlignment="1">
      <alignment horizontal="center"/>
    </xf>
    <xf numFmtId="0" fontId="3" fillId="0" borderId="7" xfId="0" quotePrefix="1" applyFont="1" applyBorder="1" applyAlignment="1">
      <alignment horizontal="center"/>
    </xf>
    <xf numFmtId="164" fontId="3" fillId="0" borderId="4" xfId="0" applyNumberFormat="1" applyFont="1" applyBorder="1" applyAlignment="1">
      <alignment horizontal="right"/>
    </xf>
    <xf numFmtId="0" fontId="3" fillId="0" borderId="1" xfId="0" applyFont="1" applyBorder="1" applyAlignment="1">
      <alignment horizontal="left"/>
    </xf>
    <xf numFmtId="0" fontId="3" fillId="0" borderId="1" xfId="0" quotePrefix="1" applyFont="1" applyBorder="1" applyAlignment="1">
      <alignment horizontal="center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5" fillId="0" borderId="0" xfId="0" applyFont="1"/>
    <xf numFmtId="0" fontId="3" fillId="0" borderId="3" xfId="0" applyFont="1" applyBorder="1"/>
    <xf numFmtId="0" fontId="3" fillId="0" borderId="4" xfId="0" applyFont="1" applyBorder="1"/>
    <xf numFmtId="0" fontId="3" fillId="0" borderId="11" xfId="0" applyFont="1" applyBorder="1"/>
    <xf numFmtId="0" fontId="3" fillId="0" borderId="1" xfId="345" applyFont="1" applyBorder="1" applyAlignment="1">
      <alignment horizontal="center"/>
    </xf>
    <xf numFmtId="0" fontId="4" fillId="0" borderId="0" xfId="0" applyFont="1" applyAlignment="1">
      <alignment horizontal="left"/>
    </xf>
    <xf numFmtId="0" fontId="3" fillId="0" borderId="1" xfId="0" applyFont="1" applyBorder="1"/>
    <xf numFmtId="0" fontId="3" fillId="0" borderId="1" xfId="0" applyFont="1" applyBorder="1" applyAlignment="1">
      <alignment horizontal="left" vertical="top" wrapText="1"/>
    </xf>
    <xf numFmtId="0" fontId="3" fillId="0" borderId="0" xfId="0" applyFont="1" applyAlignment="1">
      <alignment vertical="top"/>
    </xf>
    <xf numFmtId="0" fontId="3" fillId="0" borderId="13" xfId="0" applyFont="1" applyBorder="1"/>
    <xf numFmtId="0" fontId="3" fillId="0" borderId="14" xfId="0" applyFont="1" applyBorder="1"/>
    <xf numFmtId="0" fontId="3" fillId="0" borderId="8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0" xfId="0" quotePrefix="1" applyFont="1"/>
    <xf numFmtId="0" fontId="3" fillId="0" borderId="3" xfId="0" quotePrefix="1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10" xfId="0" quotePrefix="1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2" xfId="0" applyFont="1" applyBorder="1"/>
    <xf numFmtId="0" fontId="3" fillId="0" borderId="6" xfId="0" applyFont="1" applyBorder="1"/>
    <xf numFmtId="0" fontId="3" fillId="0" borderId="1" xfId="0" applyFont="1" applyBorder="1" applyAlignment="1">
      <alignment horizontal="left" vertical="center"/>
    </xf>
    <xf numFmtId="0" fontId="41" fillId="0" borderId="1" xfId="0" applyFont="1" applyBorder="1"/>
    <xf numFmtId="0" fontId="3" fillId="0" borderId="1" xfId="0" applyFont="1" applyBorder="1" applyAlignment="1">
      <alignment horizontal="center" vertical="center"/>
    </xf>
    <xf numFmtId="0" fontId="41" fillId="55" borderId="1" xfId="0" applyFont="1" applyFill="1" applyBorder="1"/>
    <xf numFmtId="0" fontId="3" fillId="55" borderId="1" xfId="0" applyFont="1" applyFill="1" applyBorder="1" applyAlignment="1">
      <alignment horizontal="left" vertical="center"/>
    </xf>
    <xf numFmtId="0" fontId="3" fillId="0" borderId="0" xfId="0" quotePrefix="1" applyFont="1" applyAlignment="1">
      <alignment horizontal="left"/>
    </xf>
    <xf numFmtId="0" fontId="3" fillId="0" borderId="8" xfId="0" applyFont="1" applyBorder="1" applyAlignment="1">
      <alignment horizontal="center" wrapText="1"/>
    </xf>
    <xf numFmtId="0" fontId="3" fillId="0" borderId="4" xfId="0" quotePrefix="1" applyFont="1" applyBorder="1" applyAlignment="1">
      <alignment horizontal="center"/>
    </xf>
    <xf numFmtId="166" fontId="3" fillId="0" borderId="0" xfId="0" applyNumberFormat="1" applyFont="1"/>
    <xf numFmtId="166" fontId="4" fillId="0" borderId="0" xfId="0" applyNumberFormat="1" applyFont="1" applyAlignment="1">
      <alignment horizontal="center"/>
    </xf>
    <xf numFmtId="166" fontId="3" fillId="0" borderId="2" xfId="0" applyNumberFormat="1" applyFont="1" applyBorder="1" applyAlignment="1">
      <alignment horizontal="center"/>
    </xf>
    <xf numFmtId="166" fontId="3" fillId="0" borderId="3" xfId="0" applyNumberFormat="1" applyFont="1" applyBorder="1" applyAlignment="1">
      <alignment horizontal="center"/>
    </xf>
    <xf numFmtId="166" fontId="3" fillId="0" borderId="4" xfId="0" applyNumberFormat="1" applyFont="1" applyBorder="1" applyAlignment="1">
      <alignment horizontal="center"/>
    </xf>
    <xf numFmtId="166" fontId="3" fillId="0" borderId="1" xfId="0" applyNumberFormat="1" applyFont="1" applyBorder="1" applyAlignment="1">
      <alignment horizontal="center"/>
    </xf>
    <xf numFmtId="166" fontId="3" fillId="0" borderId="1" xfId="0" applyNumberFormat="1" applyFont="1" applyBorder="1"/>
    <xf numFmtId="166" fontId="3" fillId="0" borderId="0" xfId="0" applyNumberFormat="1" applyFont="1" applyAlignment="1">
      <alignment horizontal="center"/>
    </xf>
    <xf numFmtId="166" fontId="3" fillId="0" borderId="0" xfId="0" applyNumberFormat="1" applyFont="1" applyAlignment="1">
      <alignment horizontal="center" vertical="top"/>
    </xf>
    <xf numFmtId="166" fontId="3" fillId="0" borderId="0" xfId="0" applyNumberFormat="1" applyFont="1" applyAlignment="1">
      <alignment vertical="top"/>
    </xf>
    <xf numFmtId="166" fontId="3" fillId="0" borderId="5" xfId="0" applyNumberFormat="1" applyFont="1" applyBorder="1" applyAlignment="1">
      <alignment horizontal="center"/>
    </xf>
    <xf numFmtId="166" fontId="3" fillId="0" borderId="6" xfId="0" applyNumberFormat="1" applyFont="1" applyBorder="1" applyAlignment="1">
      <alignment horizontal="center"/>
    </xf>
    <xf numFmtId="166" fontId="3" fillId="0" borderId="1" xfId="0" applyNumberFormat="1" applyFont="1" applyBorder="1" applyAlignment="1">
      <alignment horizontal="right"/>
    </xf>
    <xf numFmtId="166" fontId="3" fillId="0" borderId="1" xfId="345" applyNumberFormat="1" applyFont="1" applyBorder="1" applyAlignment="1">
      <alignment horizontal="center"/>
    </xf>
    <xf numFmtId="166" fontId="4" fillId="0" borderId="0" xfId="0" applyNumberFormat="1" applyFont="1" applyAlignment="1">
      <alignment horizontal="left"/>
    </xf>
    <xf numFmtId="2" fontId="3" fillId="0" borderId="1" xfId="0" applyNumberFormat="1" applyFont="1" applyBorder="1" applyAlignment="1">
      <alignment horizontal="center" vertical="center"/>
    </xf>
    <xf numFmtId="0" fontId="42" fillId="0" borderId="0" xfId="0" applyFont="1"/>
    <xf numFmtId="0" fontId="43" fillId="0" borderId="0" xfId="0" applyFont="1"/>
    <xf numFmtId="0" fontId="42" fillId="0" borderId="0" xfId="0" applyFont="1" applyAlignment="1">
      <alignment horizontal="left"/>
    </xf>
    <xf numFmtId="0" fontId="43" fillId="0" borderId="2" xfId="0" applyFont="1" applyBorder="1" applyAlignment="1">
      <alignment horizontal="center"/>
    </xf>
    <xf numFmtId="0" fontId="44" fillId="0" borderId="0" xfId="0" applyFont="1"/>
    <xf numFmtId="0" fontId="43" fillId="0" borderId="3" xfId="0" applyFont="1" applyBorder="1"/>
    <xf numFmtId="0" fontId="43" fillId="0" borderId="3" xfId="0" quotePrefix="1" applyFont="1" applyBorder="1" applyAlignment="1">
      <alignment horizontal="center"/>
    </xf>
    <xf numFmtId="0" fontId="43" fillId="0" borderId="3" xfId="0" applyFont="1" applyBorder="1" applyAlignment="1">
      <alignment horizont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center" vertical="center"/>
    </xf>
    <xf numFmtId="0" fontId="43" fillId="0" borderId="0" xfId="0" quotePrefix="1" applyFont="1"/>
    <xf numFmtId="0" fontId="43" fillId="0" borderId="0" xfId="0" applyFont="1" applyAlignment="1">
      <alignment horizontal="center"/>
    </xf>
    <xf numFmtId="3" fontId="43" fillId="0" borderId="0" xfId="0" applyNumberFormat="1" applyFont="1"/>
    <xf numFmtId="167" fontId="43" fillId="0" borderId="0" xfId="398" applyNumberFormat="1" applyFont="1"/>
    <xf numFmtId="165" fontId="43" fillId="0" borderId="0" xfId="0" applyNumberFormat="1" applyFont="1"/>
    <xf numFmtId="168" fontId="43" fillId="0" borderId="0" xfId="0" applyNumberFormat="1" applyFont="1"/>
    <xf numFmtId="0" fontId="3" fillId="0" borderId="12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/>
    </xf>
    <xf numFmtId="166" fontId="3" fillId="0" borderId="1" xfId="0" applyNumberFormat="1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left" wrapText="1"/>
    </xf>
    <xf numFmtId="3" fontId="3" fillId="0" borderId="1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vertical="center"/>
    </xf>
    <xf numFmtId="166" fontId="41" fillId="0" borderId="1" xfId="0" applyNumberFormat="1" applyFont="1" applyBorder="1"/>
    <xf numFmtId="0" fontId="41" fillId="0" borderId="0" xfId="0" applyFont="1"/>
    <xf numFmtId="3" fontId="3" fillId="0" borderId="4" xfId="0" applyNumberFormat="1" applyFont="1" applyBorder="1" applyAlignment="1">
      <alignment horizontal="right"/>
    </xf>
    <xf numFmtId="3" fontId="3" fillId="0" borderId="1" xfId="0" applyNumberFormat="1" applyFont="1" applyBorder="1"/>
    <xf numFmtId="0" fontId="3" fillId="0" borderId="8" xfId="0" applyFont="1" applyBorder="1"/>
    <xf numFmtId="0" fontId="3" fillId="0" borderId="1" xfId="0" applyFont="1" applyBorder="1" applyAlignment="1">
      <alignment horizontal="left" vertical="center" wrapText="1"/>
    </xf>
    <xf numFmtId="3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3" fontId="3" fillId="0" borderId="0" xfId="0" applyNumberFormat="1" applyFont="1" applyAlignment="1">
      <alignment horizontal="center"/>
    </xf>
    <xf numFmtId="0" fontId="43" fillId="0" borderId="1" xfId="0" applyFont="1" applyBorder="1" applyAlignment="1">
      <alignment horizontal="left" vertical="center" wrapText="1"/>
    </xf>
    <xf numFmtId="165" fontId="43" fillId="0" borderId="1" xfId="0" applyNumberFormat="1" applyFont="1" applyBorder="1" applyAlignment="1">
      <alignment horizontal="right" vertical="center"/>
    </xf>
    <xf numFmtId="0" fontId="42" fillId="0" borderId="1" xfId="0" applyFont="1" applyBorder="1" applyAlignment="1">
      <alignment horizontal="center" vertical="center"/>
    </xf>
    <xf numFmtId="0" fontId="43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165" fontId="43" fillId="0" borderId="0" xfId="0" applyNumberFormat="1" applyFont="1" applyAlignment="1">
      <alignment horizontal="right" vertical="center"/>
    </xf>
    <xf numFmtId="0" fontId="42" fillId="0" borderId="0" xfId="0" applyFont="1" applyAlignment="1">
      <alignment horizontal="center" vertical="center"/>
    </xf>
    <xf numFmtId="0" fontId="43" fillId="0" borderId="5" xfId="0" applyFont="1" applyBorder="1" applyAlignment="1">
      <alignment horizontal="center"/>
    </xf>
    <xf numFmtId="0" fontId="43" fillId="0" borderId="12" xfId="0" applyFont="1" applyBorder="1"/>
    <xf numFmtId="0" fontId="43" fillId="0" borderId="16" xfId="0" applyFont="1" applyBorder="1"/>
    <xf numFmtId="0" fontId="43" fillId="0" borderId="6" xfId="0" applyFont="1" applyBorder="1"/>
    <xf numFmtId="0" fontId="43" fillId="0" borderId="8" xfId="0" applyFont="1" applyBorder="1" applyAlignment="1">
      <alignment horizontal="center"/>
    </xf>
    <xf numFmtId="0" fontId="43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left" wrapText="1"/>
    </xf>
    <xf numFmtId="0" fontId="43" fillId="0" borderId="1" xfId="0" applyFont="1" applyBorder="1" applyAlignment="1">
      <alignment horizontal="right" vertical="center" wrapText="1"/>
    </xf>
    <xf numFmtId="164" fontId="43" fillId="0" borderId="1" xfId="0" applyNumberFormat="1" applyFont="1" applyBorder="1" applyAlignment="1">
      <alignment horizontal="right" vertical="center" wrapText="1"/>
    </xf>
    <xf numFmtId="166" fontId="43" fillId="0" borderId="1" xfId="0" applyNumberFormat="1" applyFont="1" applyBorder="1" applyAlignment="1">
      <alignment horizontal="right" vertical="center"/>
    </xf>
    <xf numFmtId="0" fontId="42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right" vertical="center"/>
    </xf>
    <xf numFmtId="3" fontId="43" fillId="0" borderId="1" xfId="0" applyNumberFormat="1" applyFont="1" applyBorder="1" applyAlignment="1">
      <alignment horizontal="right" vertical="center" wrapText="1"/>
    </xf>
    <xf numFmtId="0" fontId="43" fillId="0" borderId="2" xfId="0" applyFont="1" applyBorder="1" applyAlignment="1">
      <alignment horizontal="center" vertical="center" wrapText="1"/>
    </xf>
    <xf numFmtId="0" fontId="43" fillId="0" borderId="2" xfId="0" applyFont="1" applyBorder="1" applyAlignment="1">
      <alignment horizontal="left" wrapText="1"/>
    </xf>
    <xf numFmtId="0" fontId="43" fillId="0" borderId="2" xfId="0" applyFont="1" applyBorder="1" applyAlignment="1">
      <alignment horizontal="right" vertical="center" wrapText="1"/>
    </xf>
    <xf numFmtId="0" fontId="42" fillId="0" borderId="2" xfId="0" applyFont="1" applyBorder="1" applyAlignment="1">
      <alignment horizontal="center" vertical="center" wrapText="1"/>
    </xf>
    <xf numFmtId="0" fontId="43" fillId="0" borderId="1" xfId="0" applyFont="1" applyBorder="1"/>
    <xf numFmtId="0" fontId="43" fillId="0" borderId="1" xfId="0" applyFont="1" applyBorder="1" applyAlignment="1">
      <alignment horizontal="center"/>
    </xf>
    <xf numFmtId="0" fontId="43" fillId="0" borderId="2" xfId="0" applyFont="1" applyBorder="1" applyAlignment="1">
      <alignment horizontal="center" vertical="center"/>
    </xf>
    <xf numFmtId="0" fontId="43" fillId="0" borderId="2" xfId="0" applyFont="1" applyBorder="1" applyAlignment="1">
      <alignment horizontal="left" vertical="center" wrapText="1"/>
    </xf>
    <xf numFmtId="0" fontId="43" fillId="0" borderId="2" xfId="0" applyFont="1" applyBorder="1" applyAlignment="1">
      <alignment horizontal="right" vertical="center"/>
    </xf>
    <xf numFmtId="0" fontId="42" fillId="0" borderId="2" xfId="0" applyFont="1" applyBorder="1" applyAlignment="1">
      <alignment horizontal="center" vertical="center"/>
    </xf>
    <xf numFmtId="166" fontId="43" fillId="0" borderId="1" xfId="0" quotePrefix="1" applyNumberFormat="1" applyFont="1" applyBorder="1" applyAlignment="1">
      <alignment horizontal="right" vertical="center"/>
    </xf>
    <xf numFmtId="3" fontId="43" fillId="0" borderId="1" xfId="0" applyNumberFormat="1" applyFont="1" applyBorder="1" applyAlignment="1">
      <alignment horizontal="right" vertical="center"/>
    </xf>
    <xf numFmtId="166" fontId="43" fillId="0" borderId="2" xfId="0" applyNumberFormat="1" applyFont="1" applyBorder="1" applyAlignment="1">
      <alignment horizontal="right" vertical="center"/>
    </xf>
    <xf numFmtId="0" fontId="43" fillId="0" borderId="0" xfId="0" quotePrefix="1" applyFont="1" applyAlignment="1">
      <alignment horizontal="left"/>
    </xf>
    <xf numFmtId="0" fontId="43" fillId="0" borderId="12" xfId="0" applyFont="1" applyBorder="1" applyAlignment="1">
      <alignment horizontal="center"/>
    </xf>
    <xf numFmtId="0" fontId="43" fillId="0" borderId="1" xfId="46" applyFont="1" applyBorder="1"/>
    <xf numFmtId="3" fontId="43" fillId="0" borderId="1" xfId="0" applyNumberFormat="1" applyFont="1" applyBorder="1"/>
    <xf numFmtId="3" fontId="43" fillId="0" borderId="1" xfId="0" applyNumberFormat="1" applyFont="1" applyBorder="1" applyAlignment="1">
      <alignment horizontal="center"/>
    </xf>
    <xf numFmtId="0" fontId="43" fillId="0" borderId="0" xfId="0" applyFont="1" applyAlignment="1">
      <alignment horizontal="left"/>
    </xf>
    <xf numFmtId="0" fontId="43" fillId="0" borderId="15" xfId="0" applyFont="1" applyBorder="1"/>
    <xf numFmtId="0" fontId="43" fillId="0" borderId="1" xfId="0" applyFont="1" applyBorder="1" applyAlignment="1">
      <alignment horizontal="left" indent="1"/>
    </xf>
    <xf numFmtId="0" fontId="43" fillId="0" borderId="1" xfId="0" applyFont="1" applyBorder="1" applyAlignment="1">
      <alignment horizontal="left"/>
    </xf>
    <xf numFmtId="0" fontId="43" fillId="0" borderId="1" xfId="0" applyFont="1" applyBorder="1" applyAlignment="1">
      <alignment horizontal="right"/>
    </xf>
    <xf numFmtId="3" fontId="43" fillId="0" borderId="0" xfId="0" applyNumberFormat="1" applyFont="1" applyAlignment="1">
      <alignment horizontal="center"/>
    </xf>
    <xf numFmtId="0" fontId="43" fillId="0" borderId="0" xfId="0" applyFont="1" applyAlignment="1">
      <alignment horizontal="right" vertical="center"/>
    </xf>
    <xf numFmtId="0" fontId="43" fillId="0" borderId="6" xfId="0" applyFont="1" applyBorder="1" applyAlignment="1">
      <alignment horizontal="center"/>
    </xf>
    <xf numFmtId="165" fontId="43" fillId="0" borderId="1" xfId="0" applyNumberFormat="1" applyFont="1" applyBorder="1" applyAlignment="1">
      <alignment horizontal="right"/>
    </xf>
    <xf numFmtId="0" fontId="43" fillId="0" borderId="4" xfId="0" applyFont="1" applyBorder="1" applyAlignment="1">
      <alignment horizontal="center"/>
    </xf>
    <xf numFmtId="0" fontId="43" fillId="0" borderId="4" xfId="0" applyFont="1" applyBorder="1"/>
    <xf numFmtId="0" fontId="43" fillId="0" borderId="1" xfId="0" applyFont="1" applyBorder="1" applyAlignment="1">
      <alignment wrapText="1"/>
    </xf>
    <xf numFmtId="166" fontId="43" fillId="0" borderId="1" xfId="0" applyNumberFormat="1" applyFont="1" applyBorder="1" applyAlignment="1">
      <alignment horizontal="right"/>
    </xf>
    <xf numFmtId="0" fontId="43" fillId="0" borderId="0" xfId="0" applyFont="1" applyAlignment="1">
      <alignment wrapText="1"/>
    </xf>
    <xf numFmtId="0" fontId="42" fillId="0" borderId="0" xfId="0" applyFont="1" applyAlignment="1">
      <alignment wrapText="1"/>
    </xf>
    <xf numFmtId="0" fontId="43" fillId="0" borderId="2" xfId="0" applyFont="1" applyBorder="1"/>
    <xf numFmtId="0" fontId="43" fillId="0" borderId="2" xfId="0" applyFont="1" applyBorder="1" applyAlignment="1">
      <alignment horizontal="center" wrapText="1"/>
    </xf>
    <xf numFmtId="0" fontId="43" fillId="0" borderId="4" xfId="0" quotePrefix="1" applyFont="1" applyBorder="1" applyAlignment="1">
      <alignment horizontal="center"/>
    </xf>
    <xf numFmtId="0" fontId="43" fillId="0" borderId="4" xfId="0" applyFont="1" applyBorder="1" applyAlignment="1">
      <alignment horizontal="center" wrapText="1"/>
    </xf>
    <xf numFmtId="0" fontId="43" fillId="0" borderId="1" xfId="0" applyFont="1" applyBorder="1" applyAlignment="1">
      <alignment horizontal="center" wrapText="1"/>
    </xf>
    <xf numFmtId="3" fontId="43" fillId="0" borderId="1" xfId="0" applyNumberFormat="1" applyFont="1" applyBorder="1" applyAlignment="1">
      <alignment horizontal="right"/>
    </xf>
    <xf numFmtId="0" fontId="43" fillId="0" borderId="10" xfId="0" applyFont="1" applyBorder="1"/>
    <xf numFmtId="0" fontId="43" fillId="0" borderId="9" xfId="0" applyFont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3" fillId="0" borderId="1" xfId="345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" xfId="0" applyFont="1" applyBorder="1"/>
    <xf numFmtId="0" fontId="3" fillId="0" borderId="8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9" xfId="0" quotePrefix="1" applyFont="1" applyBorder="1" applyAlignment="1">
      <alignment horizontal="center"/>
    </xf>
    <xf numFmtId="0" fontId="3" fillId="0" borderId="7" xfId="0" quotePrefix="1" applyFont="1" applyBorder="1" applyAlignment="1">
      <alignment horizontal="center"/>
    </xf>
    <xf numFmtId="0" fontId="3" fillId="0" borderId="10" xfId="0" quotePrefix="1" applyFont="1" applyBorder="1" applyAlignment="1">
      <alignment horizontal="center" wrapText="1"/>
    </xf>
    <xf numFmtId="0" fontId="43" fillId="0" borderId="12" xfId="0" applyFont="1" applyBorder="1" applyAlignment="1">
      <alignment horizontal="center"/>
    </xf>
    <xf numFmtId="0" fontId="43" fillId="0" borderId="16" xfId="0" applyFont="1" applyBorder="1" applyAlignment="1">
      <alignment horizontal="center"/>
    </xf>
    <xf numFmtId="0" fontId="43" fillId="0" borderId="11" xfId="0" applyFont="1" applyBorder="1" applyAlignment="1">
      <alignment horizontal="center"/>
    </xf>
    <xf numFmtId="0" fontId="42" fillId="0" borderId="0" xfId="0" applyFont="1" applyAlignment="1">
      <alignment horizontal="left"/>
    </xf>
  </cellXfs>
  <cellStyles count="399">
    <cellStyle name="20% - Accent1" xfId="52" xr:uid="{00000000-0005-0000-0000-000000000000}"/>
    <cellStyle name="20% - Accent2" xfId="53" xr:uid="{00000000-0005-0000-0000-000001000000}"/>
    <cellStyle name="20% - Accent3" xfId="54" xr:uid="{00000000-0005-0000-0000-000002000000}"/>
    <cellStyle name="20% - Accent4" xfId="55" xr:uid="{00000000-0005-0000-0000-000003000000}"/>
    <cellStyle name="20% - Accent5" xfId="56" xr:uid="{00000000-0005-0000-0000-000004000000}"/>
    <cellStyle name="20% - Accent6" xfId="57" xr:uid="{00000000-0005-0000-0000-000005000000}"/>
    <cellStyle name="20% - Énfasis1" xfId="17" builtinId="30" customBuiltin="1"/>
    <cellStyle name="20% - Énfasis1 2" xfId="58" xr:uid="{00000000-0005-0000-0000-000007000000}"/>
    <cellStyle name="20% - Énfasis1 2 2" xfId="59" xr:uid="{00000000-0005-0000-0000-000008000000}"/>
    <cellStyle name="20% - Énfasis1 2 2 2" xfId="60" xr:uid="{00000000-0005-0000-0000-000009000000}"/>
    <cellStyle name="20% - Énfasis1 2 3" xfId="61" xr:uid="{00000000-0005-0000-0000-00000A000000}"/>
    <cellStyle name="20% - Énfasis1 2 4" xfId="62" xr:uid="{00000000-0005-0000-0000-00000B000000}"/>
    <cellStyle name="20% - Énfasis1 3" xfId="63" xr:uid="{00000000-0005-0000-0000-00000C000000}"/>
    <cellStyle name="20% - Énfasis1 3 2" xfId="64" xr:uid="{00000000-0005-0000-0000-00000D000000}"/>
    <cellStyle name="20% - Énfasis1 3 2 2" xfId="65" xr:uid="{00000000-0005-0000-0000-00000E000000}"/>
    <cellStyle name="20% - Énfasis1 3 3" xfId="66" xr:uid="{00000000-0005-0000-0000-00000F000000}"/>
    <cellStyle name="20% - Énfasis1 3 4" xfId="67" xr:uid="{00000000-0005-0000-0000-000010000000}"/>
    <cellStyle name="20% - Énfasis1 4" xfId="68" xr:uid="{00000000-0005-0000-0000-000011000000}"/>
    <cellStyle name="20% - Énfasis1 4 2" xfId="69" xr:uid="{00000000-0005-0000-0000-000012000000}"/>
    <cellStyle name="20% - Énfasis1 5" xfId="70" xr:uid="{00000000-0005-0000-0000-000013000000}"/>
    <cellStyle name="20% - Énfasis1 6" xfId="71" xr:uid="{00000000-0005-0000-0000-000014000000}"/>
    <cellStyle name="20% - Énfasis1 6 2" xfId="72" xr:uid="{00000000-0005-0000-0000-000015000000}"/>
    <cellStyle name="20% - Énfasis1 7" xfId="73" xr:uid="{00000000-0005-0000-0000-000016000000}"/>
    <cellStyle name="20% - Énfasis1 8" xfId="74" xr:uid="{00000000-0005-0000-0000-000017000000}"/>
    <cellStyle name="20% - Énfasis1 9" xfId="75" xr:uid="{00000000-0005-0000-0000-000018000000}"/>
    <cellStyle name="20% - Énfasis2" xfId="21" builtinId="34" customBuiltin="1"/>
    <cellStyle name="20% - Énfasis2 2" xfId="76" xr:uid="{00000000-0005-0000-0000-00001A000000}"/>
    <cellStyle name="20% - Énfasis2 2 2" xfId="77" xr:uid="{00000000-0005-0000-0000-00001B000000}"/>
    <cellStyle name="20% - Énfasis2 2 2 2" xfId="78" xr:uid="{00000000-0005-0000-0000-00001C000000}"/>
    <cellStyle name="20% - Énfasis2 2 3" xfId="79" xr:uid="{00000000-0005-0000-0000-00001D000000}"/>
    <cellStyle name="20% - Énfasis2 2 4" xfId="80" xr:uid="{00000000-0005-0000-0000-00001E000000}"/>
    <cellStyle name="20% - Énfasis2 3" xfId="81" xr:uid="{00000000-0005-0000-0000-00001F000000}"/>
    <cellStyle name="20% - Énfasis2 3 2" xfId="82" xr:uid="{00000000-0005-0000-0000-000020000000}"/>
    <cellStyle name="20% - Énfasis2 3 2 2" xfId="83" xr:uid="{00000000-0005-0000-0000-000021000000}"/>
    <cellStyle name="20% - Énfasis2 3 3" xfId="84" xr:uid="{00000000-0005-0000-0000-000022000000}"/>
    <cellStyle name="20% - Énfasis2 3 4" xfId="85" xr:uid="{00000000-0005-0000-0000-000023000000}"/>
    <cellStyle name="20% - Énfasis2 4" xfId="86" xr:uid="{00000000-0005-0000-0000-000024000000}"/>
    <cellStyle name="20% - Énfasis2 4 2" xfId="87" xr:uid="{00000000-0005-0000-0000-000025000000}"/>
    <cellStyle name="20% - Énfasis2 5" xfId="88" xr:uid="{00000000-0005-0000-0000-000026000000}"/>
    <cellStyle name="20% - Énfasis2 6" xfId="89" xr:uid="{00000000-0005-0000-0000-000027000000}"/>
    <cellStyle name="20% - Énfasis2 6 2" xfId="90" xr:uid="{00000000-0005-0000-0000-000028000000}"/>
    <cellStyle name="20% - Énfasis2 7" xfId="91" xr:uid="{00000000-0005-0000-0000-000029000000}"/>
    <cellStyle name="20% - Énfasis2 8" xfId="92" xr:uid="{00000000-0005-0000-0000-00002A000000}"/>
    <cellStyle name="20% - Énfasis2 9" xfId="93" xr:uid="{00000000-0005-0000-0000-00002B000000}"/>
    <cellStyle name="20% - Énfasis3" xfId="25" builtinId="38" customBuiltin="1"/>
    <cellStyle name="20% - Énfasis3 2" xfId="94" xr:uid="{00000000-0005-0000-0000-00002D000000}"/>
    <cellStyle name="20% - Énfasis3 2 2" xfId="95" xr:uid="{00000000-0005-0000-0000-00002E000000}"/>
    <cellStyle name="20% - Énfasis3 2 2 2" xfId="96" xr:uid="{00000000-0005-0000-0000-00002F000000}"/>
    <cellStyle name="20% - Énfasis3 2 3" xfId="97" xr:uid="{00000000-0005-0000-0000-000030000000}"/>
    <cellStyle name="20% - Énfasis3 2 4" xfId="98" xr:uid="{00000000-0005-0000-0000-000031000000}"/>
    <cellStyle name="20% - Énfasis3 3" xfId="99" xr:uid="{00000000-0005-0000-0000-000032000000}"/>
    <cellStyle name="20% - Énfasis3 3 2" xfId="100" xr:uid="{00000000-0005-0000-0000-000033000000}"/>
    <cellStyle name="20% - Énfasis3 3 2 2" xfId="101" xr:uid="{00000000-0005-0000-0000-000034000000}"/>
    <cellStyle name="20% - Énfasis3 3 3" xfId="102" xr:uid="{00000000-0005-0000-0000-000035000000}"/>
    <cellStyle name="20% - Énfasis3 3 4" xfId="103" xr:uid="{00000000-0005-0000-0000-000036000000}"/>
    <cellStyle name="20% - Énfasis3 4" xfId="104" xr:uid="{00000000-0005-0000-0000-000037000000}"/>
    <cellStyle name="20% - Énfasis3 4 2" xfId="105" xr:uid="{00000000-0005-0000-0000-000038000000}"/>
    <cellStyle name="20% - Énfasis3 5" xfId="106" xr:uid="{00000000-0005-0000-0000-000039000000}"/>
    <cellStyle name="20% - Énfasis3 6" xfId="107" xr:uid="{00000000-0005-0000-0000-00003A000000}"/>
    <cellStyle name="20% - Énfasis3 6 2" xfId="108" xr:uid="{00000000-0005-0000-0000-00003B000000}"/>
    <cellStyle name="20% - Énfasis3 7" xfId="109" xr:uid="{00000000-0005-0000-0000-00003C000000}"/>
    <cellStyle name="20% - Énfasis3 8" xfId="110" xr:uid="{00000000-0005-0000-0000-00003D000000}"/>
    <cellStyle name="20% - Énfasis3 9" xfId="111" xr:uid="{00000000-0005-0000-0000-00003E000000}"/>
    <cellStyle name="20% - Énfasis4" xfId="29" builtinId="42" customBuiltin="1"/>
    <cellStyle name="20% - Énfasis4 2" xfId="112" xr:uid="{00000000-0005-0000-0000-000040000000}"/>
    <cellStyle name="20% - Énfasis4 2 2" xfId="113" xr:uid="{00000000-0005-0000-0000-000041000000}"/>
    <cellStyle name="20% - Énfasis4 2 2 2" xfId="114" xr:uid="{00000000-0005-0000-0000-000042000000}"/>
    <cellStyle name="20% - Énfasis4 2 3" xfId="115" xr:uid="{00000000-0005-0000-0000-000043000000}"/>
    <cellStyle name="20% - Énfasis4 2 4" xfId="116" xr:uid="{00000000-0005-0000-0000-000044000000}"/>
    <cellStyle name="20% - Énfasis4 3" xfId="117" xr:uid="{00000000-0005-0000-0000-000045000000}"/>
    <cellStyle name="20% - Énfasis4 3 2" xfId="118" xr:uid="{00000000-0005-0000-0000-000046000000}"/>
    <cellStyle name="20% - Énfasis4 3 2 2" xfId="119" xr:uid="{00000000-0005-0000-0000-000047000000}"/>
    <cellStyle name="20% - Énfasis4 3 3" xfId="120" xr:uid="{00000000-0005-0000-0000-000048000000}"/>
    <cellStyle name="20% - Énfasis4 3 4" xfId="121" xr:uid="{00000000-0005-0000-0000-000049000000}"/>
    <cellStyle name="20% - Énfasis4 4" xfId="122" xr:uid="{00000000-0005-0000-0000-00004A000000}"/>
    <cellStyle name="20% - Énfasis4 4 2" xfId="123" xr:uid="{00000000-0005-0000-0000-00004B000000}"/>
    <cellStyle name="20% - Énfasis4 5" xfId="124" xr:uid="{00000000-0005-0000-0000-00004C000000}"/>
    <cellStyle name="20% - Énfasis4 6" xfId="125" xr:uid="{00000000-0005-0000-0000-00004D000000}"/>
    <cellStyle name="20% - Énfasis4 6 2" xfId="126" xr:uid="{00000000-0005-0000-0000-00004E000000}"/>
    <cellStyle name="20% - Énfasis4 7" xfId="127" xr:uid="{00000000-0005-0000-0000-00004F000000}"/>
    <cellStyle name="20% - Énfasis4 8" xfId="128" xr:uid="{00000000-0005-0000-0000-000050000000}"/>
    <cellStyle name="20% - Énfasis4 9" xfId="129" xr:uid="{00000000-0005-0000-0000-000051000000}"/>
    <cellStyle name="20% - Énfasis5" xfId="33" builtinId="46" customBuiltin="1"/>
    <cellStyle name="20% - Énfasis5 2" xfId="130" xr:uid="{00000000-0005-0000-0000-000053000000}"/>
    <cellStyle name="20% - Énfasis5 2 2" xfId="131" xr:uid="{00000000-0005-0000-0000-000054000000}"/>
    <cellStyle name="20% - Énfasis5 2 2 2" xfId="132" xr:uid="{00000000-0005-0000-0000-000055000000}"/>
    <cellStyle name="20% - Énfasis5 2 3" xfId="133" xr:uid="{00000000-0005-0000-0000-000056000000}"/>
    <cellStyle name="20% - Énfasis5 2 4" xfId="134" xr:uid="{00000000-0005-0000-0000-000057000000}"/>
    <cellStyle name="20% - Énfasis5 3" xfId="135" xr:uid="{00000000-0005-0000-0000-000058000000}"/>
    <cellStyle name="20% - Énfasis5 3 2" xfId="136" xr:uid="{00000000-0005-0000-0000-000059000000}"/>
    <cellStyle name="20% - Énfasis5 3 2 2" xfId="137" xr:uid="{00000000-0005-0000-0000-00005A000000}"/>
    <cellStyle name="20% - Énfasis5 3 3" xfId="138" xr:uid="{00000000-0005-0000-0000-00005B000000}"/>
    <cellStyle name="20% - Énfasis5 3 4" xfId="139" xr:uid="{00000000-0005-0000-0000-00005C000000}"/>
    <cellStyle name="20% - Énfasis5 4" xfId="140" xr:uid="{00000000-0005-0000-0000-00005D000000}"/>
    <cellStyle name="20% - Énfasis5 4 2" xfId="141" xr:uid="{00000000-0005-0000-0000-00005E000000}"/>
    <cellStyle name="20% - Énfasis5 5" xfId="142" xr:uid="{00000000-0005-0000-0000-00005F000000}"/>
    <cellStyle name="20% - Énfasis5 6" xfId="143" xr:uid="{00000000-0005-0000-0000-000060000000}"/>
    <cellStyle name="20% - Énfasis5 6 2" xfId="144" xr:uid="{00000000-0005-0000-0000-000061000000}"/>
    <cellStyle name="20% - Énfasis5 7" xfId="145" xr:uid="{00000000-0005-0000-0000-000062000000}"/>
    <cellStyle name="20% - Énfasis5 8" xfId="146" xr:uid="{00000000-0005-0000-0000-000063000000}"/>
    <cellStyle name="20% - Énfasis5 9" xfId="147" xr:uid="{00000000-0005-0000-0000-000064000000}"/>
    <cellStyle name="20% - Énfasis6" xfId="37" builtinId="50" customBuiltin="1"/>
    <cellStyle name="20% - Énfasis6 2" xfId="148" xr:uid="{00000000-0005-0000-0000-000066000000}"/>
    <cellStyle name="20% - Énfasis6 2 2" xfId="149" xr:uid="{00000000-0005-0000-0000-000067000000}"/>
    <cellStyle name="20% - Énfasis6 2 2 2" xfId="150" xr:uid="{00000000-0005-0000-0000-000068000000}"/>
    <cellStyle name="20% - Énfasis6 2 3" xfId="151" xr:uid="{00000000-0005-0000-0000-000069000000}"/>
    <cellStyle name="20% - Énfasis6 2 4" xfId="152" xr:uid="{00000000-0005-0000-0000-00006A000000}"/>
    <cellStyle name="20% - Énfasis6 3" xfId="153" xr:uid="{00000000-0005-0000-0000-00006B000000}"/>
    <cellStyle name="20% - Énfasis6 3 2" xfId="154" xr:uid="{00000000-0005-0000-0000-00006C000000}"/>
    <cellStyle name="20% - Énfasis6 3 2 2" xfId="155" xr:uid="{00000000-0005-0000-0000-00006D000000}"/>
    <cellStyle name="20% - Énfasis6 3 3" xfId="156" xr:uid="{00000000-0005-0000-0000-00006E000000}"/>
    <cellStyle name="20% - Énfasis6 3 4" xfId="157" xr:uid="{00000000-0005-0000-0000-00006F000000}"/>
    <cellStyle name="20% - Énfasis6 4" xfId="158" xr:uid="{00000000-0005-0000-0000-000070000000}"/>
    <cellStyle name="20% - Énfasis6 4 2" xfId="159" xr:uid="{00000000-0005-0000-0000-000071000000}"/>
    <cellStyle name="20% - Énfasis6 5" xfId="160" xr:uid="{00000000-0005-0000-0000-000072000000}"/>
    <cellStyle name="20% - Énfasis6 6" xfId="161" xr:uid="{00000000-0005-0000-0000-000073000000}"/>
    <cellStyle name="20% - Énfasis6 6 2" xfId="162" xr:uid="{00000000-0005-0000-0000-000074000000}"/>
    <cellStyle name="20% - Énfasis6 7" xfId="163" xr:uid="{00000000-0005-0000-0000-000075000000}"/>
    <cellStyle name="20% - Énfasis6 8" xfId="164" xr:uid="{00000000-0005-0000-0000-000076000000}"/>
    <cellStyle name="20% - Énfasis6 9" xfId="165" xr:uid="{00000000-0005-0000-0000-000077000000}"/>
    <cellStyle name="40% - Accent1" xfId="166" xr:uid="{00000000-0005-0000-0000-000078000000}"/>
    <cellStyle name="40% - Accent2" xfId="167" xr:uid="{00000000-0005-0000-0000-000079000000}"/>
    <cellStyle name="40% - Accent3" xfId="168" xr:uid="{00000000-0005-0000-0000-00007A000000}"/>
    <cellStyle name="40% - Accent4" xfId="169" xr:uid="{00000000-0005-0000-0000-00007B000000}"/>
    <cellStyle name="40% - Accent5" xfId="170" xr:uid="{00000000-0005-0000-0000-00007C000000}"/>
    <cellStyle name="40% - Accent6" xfId="171" xr:uid="{00000000-0005-0000-0000-00007D000000}"/>
    <cellStyle name="40% - Énfasis1" xfId="18" builtinId="31" customBuiltin="1"/>
    <cellStyle name="40% - Énfasis1 2" xfId="172" xr:uid="{00000000-0005-0000-0000-00007F000000}"/>
    <cellStyle name="40% - Énfasis1 2 2" xfId="173" xr:uid="{00000000-0005-0000-0000-000080000000}"/>
    <cellStyle name="40% - Énfasis1 2 2 2" xfId="174" xr:uid="{00000000-0005-0000-0000-000081000000}"/>
    <cellStyle name="40% - Énfasis1 2 3" xfId="175" xr:uid="{00000000-0005-0000-0000-000082000000}"/>
    <cellStyle name="40% - Énfasis1 2 4" xfId="176" xr:uid="{00000000-0005-0000-0000-000083000000}"/>
    <cellStyle name="40% - Énfasis1 3" xfId="177" xr:uid="{00000000-0005-0000-0000-000084000000}"/>
    <cellStyle name="40% - Énfasis1 3 2" xfId="178" xr:uid="{00000000-0005-0000-0000-000085000000}"/>
    <cellStyle name="40% - Énfasis1 3 2 2" xfId="179" xr:uid="{00000000-0005-0000-0000-000086000000}"/>
    <cellStyle name="40% - Énfasis1 3 3" xfId="180" xr:uid="{00000000-0005-0000-0000-000087000000}"/>
    <cellStyle name="40% - Énfasis1 3 4" xfId="181" xr:uid="{00000000-0005-0000-0000-000088000000}"/>
    <cellStyle name="40% - Énfasis1 4" xfId="182" xr:uid="{00000000-0005-0000-0000-000089000000}"/>
    <cellStyle name="40% - Énfasis1 4 2" xfId="183" xr:uid="{00000000-0005-0000-0000-00008A000000}"/>
    <cellStyle name="40% - Énfasis1 5" xfId="184" xr:uid="{00000000-0005-0000-0000-00008B000000}"/>
    <cellStyle name="40% - Énfasis1 6" xfId="185" xr:uid="{00000000-0005-0000-0000-00008C000000}"/>
    <cellStyle name="40% - Énfasis1 6 2" xfId="186" xr:uid="{00000000-0005-0000-0000-00008D000000}"/>
    <cellStyle name="40% - Énfasis1 7" xfId="187" xr:uid="{00000000-0005-0000-0000-00008E000000}"/>
    <cellStyle name="40% - Énfasis1 8" xfId="188" xr:uid="{00000000-0005-0000-0000-00008F000000}"/>
    <cellStyle name="40% - Énfasis1 9" xfId="189" xr:uid="{00000000-0005-0000-0000-000090000000}"/>
    <cellStyle name="40% - Énfasis2" xfId="22" builtinId="35" customBuiltin="1"/>
    <cellStyle name="40% - Énfasis2 2" xfId="190" xr:uid="{00000000-0005-0000-0000-000092000000}"/>
    <cellStyle name="40% - Énfasis2 2 2" xfId="191" xr:uid="{00000000-0005-0000-0000-000093000000}"/>
    <cellStyle name="40% - Énfasis2 2 2 2" xfId="192" xr:uid="{00000000-0005-0000-0000-000094000000}"/>
    <cellStyle name="40% - Énfasis2 2 3" xfId="193" xr:uid="{00000000-0005-0000-0000-000095000000}"/>
    <cellStyle name="40% - Énfasis2 2 4" xfId="194" xr:uid="{00000000-0005-0000-0000-000096000000}"/>
    <cellStyle name="40% - Énfasis2 3" xfId="195" xr:uid="{00000000-0005-0000-0000-000097000000}"/>
    <cellStyle name="40% - Énfasis2 3 2" xfId="196" xr:uid="{00000000-0005-0000-0000-000098000000}"/>
    <cellStyle name="40% - Énfasis2 3 2 2" xfId="197" xr:uid="{00000000-0005-0000-0000-000099000000}"/>
    <cellStyle name="40% - Énfasis2 3 3" xfId="198" xr:uid="{00000000-0005-0000-0000-00009A000000}"/>
    <cellStyle name="40% - Énfasis2 3 4" xfId="199" xr:uid="{00000000-0005-0000-0000-00009B000000}"/>
    <cellStyle name="40% - Énfasis2 4" xfId="200" xr:uid="{00000000-0005-0000-0000-00009C000000}"/>
    <cellStyle name="40% - Énfasis2 4 2" xfId="201" xr:uid="{00000000-0005-0000-0000-00009D000000}"/>
    <cellStyle name="40% - Énfasis2 5" xfId="202" xr:uid="{00000000-0005-0000-0000-00009E000000}"/>
    <cellStyle name="40% - Énfasis2 6" xfId="203" xr:uid="{00000000-0005-0000-0000-00009F000000}"/>
    <cellStyle name="40% - Énfasis2 6 2" xfId="204" xr:uid="{00000000-0005-0000-0000-0000A0000000}"/>
    <cellStyle name="40% - Énfasis2 7" xfId="205" xr:uid="{00000000-0005-0000-0000-0000A1000000}"/>
    <cellStyle name="40% - Énfasis2 8" xfId="206" xr:uid="{00000000-0005-0000-0000-0000A2000000}"/>
    <cellStyle name="40% - Énfasis2 9" xfId="207" xr:uid="{00000000-0005-0000-0000-0000A3000000}"/>
    <cellStyle name="40% - Énfasis3" xfId="26" builtinId="39" customBuiltin="1"/>
    <cellStyle name="40% - Énfasis3 2" xfId="208" xr:uid="{00000000-0005-0000-0000-0000A5000000}"/>
    <cellStyle name="40% - Énfasis3 2 2" xfId="209" xr:uid="{00000000-0005-0000-0000-0000A6000000}"/>
    <cellStyle name="40% - Énfasis3 2 2 2" xfId="210" xr:uid="{00000000-0005-0000-0000-0000A7000000}"/>
    <cellStyle name="40% - Énfasis3 2 3" xfId="211" xr:uid="{00000000-0005-0000-0000-0000A8000000}"/>
    <cellStyle name="40% - Énfasis3 2 4" xfId="212" xr:uid="{00000000-0005-0000-0000-0000A9000000}"/>
    <cellStyle name="40% - Énfasis3 3" xfId="213" xr:uid="{00000000-0005-0000-0000-0000AA000000}"/>
    <cellStyle name="40% - Énfasis3 3 2" xfId="214" xr:uid="{00000000-0005-0000-0000-0000AB000000}"/>
    <cellStyle name="40% - Énfasis3 3 2 2" xfId="215" xr:uid="{00000000-0005-0000-0000-0000AC000000}"/>
    <cellStyle name="40% - Énfasis3 3 3" xfId="216" xr:uid="{00000000-0005-0000-0000-0000AD000000}"/>
    <cellStyle name="40% - Énfasis3 3 4" xfId="217" xr:uid="{00000000-0005-0000-0000-0000AE000000}"/>
    <cellStyle name="40% - Énfasis3 4" xfId="218" xr:uid="{00000000-0005-0000-0000-0000AF000000}"/>
    <cellStyle name="40% - Énfasis3 4 2" xfId="219" xr:uid="{00000000-0005-0000-0000-0000B0000000}"/>
    <cellStyle name="40% - Énfasis3 5" xfId="220" xr:uid="{00000000-0005-0000-0000-0000B1000000}"/>
    <cellStyle name="40% - Énfasis3 6" xfId="221" xr:uid="{00000000-0005-0000-0000-0000B2000000}"/>
    <cellStyle name="40% - Énfasis3 6 2" xfId="222" xr:uid="{00000000-0005-0000-0000-0000B3000000}"/>
    <cellStyle name="40% - Énfasis3 7" xfId="223" xr:uid="{00000000-0005-0000-0000-0000B4000000}"/>
    <cellStyle name="40% - Énfasis3 8" xfId="224" xr:uid="{00000000-0005-0000-0000-0000B5000000}"/>
    <cellStyle name="40% - Énfasis3 9" xfId="225" xr:uid="{00000000-0005-0000-0000-0000B6000000}"/>
    <cellStyle name="40% - Énfasis4" xfId="30" builtinId="43" customBuiltin="1"/>
    <cellStyle name="40% - Énfasis4 2" xfId="226" xr:uid="{00000000-0005-0000-0000-0000B8000000}"/>
    <cellStyle name="40% - Énfasis4 2 2" xfId="227" xr:uid="{00000000-0005-0000-0000-0000B9000000}"/>
    <cellStyle name="40% - Énfasis4 2 2 2" xfId="228" xr:uid="{00000000-0005-0000-0000-0000BA000000}"/>
    <cellStyle name="40% - Énfasis4 2 3" xfId="229" xr:uid="{00000000-0005-0000-0000-0000BB000000}"/>
    <cellStyle name="40% - Énfasis4 2 4" xfId="230" xr:uid="{00000000-0005-0000-0000-0000BC000000}"/>
    <cellStyle name="40% - Énfasis4 3" xfId="231" xr:uid="{00000000-0005-0000-0000-0000BD000000}"/>
    <cellStyle name="40% - Énfasis4 3 2" xfId="232" xr:uid="{00000000-0005-0000-0000-0000BE000000}"/>
    <cellStyle name="40% - Énfasis4 3 2 2" xfId="233" xr:uid="{00000000-0005-0000-0000-0000BF000000}"/>
    <cellStyle name="40% - Énfasis4 3 3" xfId="234" xr:uid="{00000000-0005-0000-0000-0000C0000000}"/>
    <cellStyle name="40% - Énfasis4 3 4" xfId="235" xr:uid="{00000000-0005-0000-0000-0000C1000000}"/>
    <cellStyle name="40% - Énfasis4 4" xfId="236" xr:uid="{00000000-0005-0000-0000-0000C2000000}"/>
    <cellStyle name="40% - Énfasis4 4 2" xfId="237" xr:uid="{00000000-0005-0000-0000-0000C3000000}"/>
    <cellStyle name="40% - Énfasis4 5" xfId="238" xr:uid="{00000000-0005-0000-0000-0000C4000000}"/>
    <cellStyle name="40% - Énfasis4 6" xfId="239" xr:uid="{00000000-0005-0000-0000-0000C5000000}"/>
    <cellStyle name="40% - Énfasis4 6 2" xfId="240" xr:uid="{00000000-0005-0000-0000-0000C6000000}"/>
    <cellStyle name="40% - Énfasis4 7" xfId="241" xr:uid="{00000000-0005-0000-0000-0000C7000000}"/>
    <cellStyle name="40% - Énfasis4 8" xfId="242" xr:uid="{00000000-0005-0000-0000-0000C8000000}"/>
    <cellStyle name="40% - Énfasis4 9" xfId="243" xr:uid="{00000000-0005-0000-0000-0000C9000000}"/>
    <cellStyle name="40% - Énfasis5" xfId="34" builtinId="47" customBuiltin="1"/>
    <cellStyle name="40% - Énfasis5 2" xfId="244" xr:uid="{00000000-0005-0000-0000-0000CB000000}"/>
    <cellStyle name="40% - Énfasis5 2 2" xfId="245" xr:uid="{00000000-0005-0000-0000-0000CC000000}"/>
    <cellStyle name="40% - Énfasis5 2 2 2" xfId="246" xr:uid="{00000000-0005-0000-0000-0000CD000000}"/>
    <cellStyle name="40% - Énfasis5 2 3" xfId="247" xr:uid="{00000000-0005-0000-0000-0000CE000000}"/>
    <cellStyle name="40% - Énfasis5 2 4" xfId="248" xr:uid="{00000000-0005-0000-0000-0000CF000000}"/>
    <cellStyle name="40% - Énfasis5 3" xfId="249" xr:uid="{00000000-0005-0000-0000-0000D0000000}"/>
    <cellStyle name="40% - Énfasis5 3 2" xfId="250" xr:uid="{00000000-0005-0000-0000-0000D1000000}"/>
    <cellStyle name="40% - Énfasis5 3 2 2" xfId="251" xr:uid="{00000000-0005-0000-0000-0000D2000000}"/>
    <cellStyle name="40% - Énfasis5 3 3" xfId="252" xr:uid="{00000000-0005-0000-0000-0000D3000000}"/>
    <cellStyle name="40% - Énfasis5 3 4" xfId="253" xr:uid="{00000000-0005-0000-0000-0000D4000000}"/>
    <cellStyle name="40% - Énfasis5 4" xfId="254" xr:uid="{00000000-0005-0000-0000-0000D5000000}"/>
    <cellStyle name="40% - Énfasis5 4 2" xfId="255" xr:uid="{00000000-0005-0000-0000-0000D6000000}"/>
    <cellStyle name="40% - Énfasis5 5" xfId="256" xr:uid="{00000000-0005-0000-0000-0000D7000000}"/>
    <cellStyle name="40% - Énfasis5 6" xfId="257" xr:uid="{00000000-0005-0000-0000-0000D8000000}"/>
    <cellStyle name="40% - Énfasis5 6 2" xfId="258" xr:uid="{00000000-0005-0000-0000-0000D9000000}"/>
    <cellStyle name="40% - Énfasis5 7" xfId="259" xr:uid="{00000000-0005-0000-0000-0000DA000000}"/>
    <cellStyle name="40% - Énfasis5 8" xfId="260" xr:uid="{00000000-0005-0000-0000-0000DB000000}"/>
    <cellStyle name="40% - Énfasis5 9" xfId="261" xr:uid="{00000000-0005-0000-0000-0000DC000000}"/>
    <cellStyle name="40% - Énfasis6" xfId="38" builtinId="51" customBuiltin="1"/>
    <cellStyle name="40% - Énfasis6 2" xfId="262" xr:uid="{00000000-0005-0000-0000-0000DE000000}"/>
    <cellStyle name="40% - Énfasis6 2 2" xfId="263" xr:uid="{00000000-0005-0000-0000-0000DF000000}"/>
    <cellStyle name="40% - Énfasis6 2 2 2" xfId="264" xr:uid="{00000000-0005-0000-0000-0000E0000000}"/>
    <cellStyle name="40% - Énfasis6 2 3" xfId="265" xr:uid="{00000000-0005-0000-0000-0000E1000000}"/>
    <cellStyle name="40% - Énfasis6 2 4" xfId="266" xr:uid="{00000000-0005-0000-0000-0000E2000000}"/>
    <cellStyle name="40% - Énfasis6 3" xfId="267" xr:uid="{00000000-0005-0000-0000-0000E3000000}"/>
    <cellStyle name="40% - Énfasis6 3 2" xfId="268" xr:uid="{00000000-0005-0000-0000-0000E4000000}"/>
    <cellStyle name="40% - Énfasis6 3 2 2" xfId="269" xr:uid="{00000000-0005-0000-0000-0000E5000000}"/>
    <cellStyle name="40% - Énfasis6 3 3" xfId="270" xr:uid="{00000000-0005-0000-0000-0000E6000000}"/>
    <cellStyle name="40% - Énfasis6 3 4" xfId="271" xr:uid="{00000000-0005-0000-0000-0000E7000000}"/>
    <cellStyle name="40% - Énfasis6 4" xfId="272" xr:uid="{00000000-0005-0000-0000-0000E8000000}"/>
    <cellStyle name="40% - Énfasis6 4 2" xfId="273" xr:uid="{00000000-0005-0000-0000-0000E9000000}"/>
    <cellStyle name="40% - Énfasis6 5" xfId="274" xr:uid="{00000000-0005-0000-0000-0000EA000000}"/>
    <cellStyle name="40% - Énfasis6 6" xfId="275" xr:uid="{00000000-0005-0000-0000-0000EB000000}"/>
    <cellStyle name="40% - Énfasis6 6 2" xfId="276" xr:uid="{00000000-0005-0000-0000-0000EC000000}"/>
    <cellStyle name="40% - Énfasis6 7" xfId="277" xr:uid="{00000000-0005-0000-0000-0000ED000000}"/>
    <cellStyle name="40% - Énfasis6 8" xfId="278" xr:uid="{00000000-0005-0000-0000-0000EE000000}"/>
    <cellStyle name="40% - Énfasis6 9" xfId="279" xr:uid="{00000000-0005-0000-0000-0000EF000000}"/>
    <cellStyle name="60% - Accent1" xfId="280" xr:uid="{00000000-0005-0000-0000-0000F0000000}"/>
    <cellStyle name="60% - Accent2" xfId="281" xr:uid="{00000000-0005-0000-0000-0000F1000000}"/>
    <cellStyle name="60% - Accent3" xfId="282" xr:uid="{00000000-0005-0000-0000-0000F2000000}"/>
    <cellStyle name="60% - Accent4" xfId="283" xr:uid="{00000000-0005-0000-0000-0000F3000000}"/>
    <cellStyle name="60% - Accent5" xfId="284" xr:uid="{00000000-0005-0000-0000-0000F4000000}"/>
    <cellStyle name="60% - Accent6" xfId="285" xr:uid="{00000000-0005-0000-0000-0000F5000000}"/>
    <cellStyle name="60% - Énfasis1" xfId="19" builtinId="32" customBuiltin="1"/>
    <cellStyle name="60% - Énfasis1 2" xfId="286" xr:uid="{00000000-0005-0000-0000-0000F7000000}"/>
    <cellStyle name="60% - Énfasis1 3" xfId="287" xr:uid="{00000000-0005-0000-0000-0000F8000000}"/>
    <cellStyle name="60% - Énfasis2" xfId="23" builtinId="36" customBuiltin="1"/>
    <cellStyle name="60% - Énfasis2 2" xfId="288" xr:uid="{00000000-0005-0000-0000-0000FA000000}"/>
    <cellStyle name="60% - Énfasis2 3" xfId="289" xr:uid="{00000000-0005-0000-0000-0000FB000000}"/>
    <cellStyle name="60% - Énfasis3" xfId="27" builtinId="40" customBuiltin="1"/>
    <cellStyle name="60% - Énfasis3 2" xfId="290" xr:uid="{00000000-0005-0000-0000-0000FD000000}"/>
    <cellStyle name="60% - Énfasis3 3" xfId="291" xr:uid="{00000000-0005-0000-0000-0000FE000000}"/>
    <cellStyle name="60% - Énfasis4" xfId="31" builtinId="44" customBuiltin="1"/>
    <cellStyle name="60% - Énfasis4 2" xfId="292" xr:uid="{00000000-0005-0000-0000-000000010000}"/>
    <cellStyle name="60% - Énfasis4 3" xfId="293" xr:uid="{00000000-0005-0000-0000-000001010000}"/>
    <cellStyle name="60% - Énfasis5" xfId="35" builtinId="48" customBuiltin="1"/>
    <cellStyle name="60% - Énfasis5 2" xfId="294" xr:uid="{00000000-0005-0000-0000-000003010000}"/>
    <cellStyle name="60% - Énfasis5 3" xfId="295" xr:uid="{00000000-0005-0000-0000-000004010000}"/>
    <cellStyle name="60% - Énfasis6" xfId="39" builtinId="52" customBuiltin="1"/>
    <cellStyle name="60% - Énfasis6 2" xfId="296" xr:uid="{00000000-0005-0000-0000-000006010000}"/>
    <cellStyle name="60% - Énfasis6 3" xfId="297" xr:uid="{00000000-0005-0000-0000-000007010000}"/>
    <cellStyle name="Accent1" xfId="298" xr:uid="{00000000-0005-0000-0000-000008010000}"/>
    <cellStyle name="Accent2" xfId="299" xr:uid="{00000000-0005-0000-0000-000009010000}"/>
    <cellStyle name="Accent3" xfId="300" xr:uid="{00000000-0005-0000-0000-00000A010000}"/>
    <cellStyle name="Accent4" xfId="301" xr:uid="{00000000-0005-0000-0000-00000B010000}"/>
    <cellStyle name="Accent5" xfId="302" xr:uid="{00000000-0005-0000-0000-00000C010000}"/>
    <cellStyle name="Accent6" xfId="303" xr:uid="{00000000-0005-0000-0000-00000D010000}"/>
    <cellStyle name="Bad" xfId="304" xr:uid="{00000000-0005-0000-0000-00000E010000}"/>
    <cellStyle name="Buena 2" xfId="305" xr:uid="{00000000-0005-0000-0000-000010010000}"/>
    <cellStyle name="Buena 3" xfId="306" xr:uid="{00000000-0005-0000-0000-000011010000}"/>
    <cellStyle name="Bueno" xfId="5" builtinId="26" customBuiltin="1"/>
    <cellStyle name="Calculation" xfId="307" xr:uid="{00000000-0005-0000-0000-000012010000}"/>
    <cellStyle name="Cálculo" xfId="10" builtinId="22" customBuiltin="1"/>
    <cellStyle name="Cálculo 2" xfId="308" xr:uid="{00000000-0005-0000-0000-000014010000}"/>
    <cellStyle name="Cálculo 3" xfId="309" xr:uid="{00000000-0005-0000-0000-000015010000}"/>
    <cellStyle name="Celda de comprobación" xfId="12" builtinId="23" customBuiltin="1"/>
    <cellStyle name="Celda de comprobación 2" xfId="310" xr:uid="{00000000-0005-0000-0000-000017010000}"/>
    <cellStyle name="Celda de comprobación 3" xfId="311" xr:uid="{00000000-0005-0000-0000-000018010000}"/>
    <cellStyle name="Celda vinculada" xfId="11" builtinId="24" customBuiltin="1"/>
    <cellStyle name="Celda vinculada 2" xfId="312" xr:uid="{00000000-0005-0000-0000-00001A010000}"/>
    <cellStyle name="Celda vinculada 3" xfId="313" xr:uid="{00000000-0005-0000-0000-00001B010000}"/>
    <cellStyle name="Check Cell" xfId="314" xr:uid="{00000000-0005-0000-0000-00001C010000}"/>
    <cellStyle name="Encabezado 1" xfId="1" builtinId="16" customBuiltin="1"/>
    <cellStyle name="Encabezado 4" xfId="4" builtinId="19" customBuiltin="1"/>
    <cellStyle name="Encabezado 4 2" xfId="315" xr:uid="{00000000-0005-0000-0000-00001E010000}"/>
    <cellStyle name="Encabezado 4 3" xfId="316" xr:uid="{00000000-0005-0000-0000-00001F010000}"/>
    <cellStyle name="Énfasis1" xfId="16" builtinId="29" customBuiltin="1"/>
    <cellStyle name="Énfasis1 2" xfId="317" xr:uid="{00000000-0005-0000-0000-000021010000}"/>
    <cellStyle name="Énfasis1 3" xfId="318" xr:uid="{00000000-0005-0000-0000-000022010000}"/>
    <cellStyle name="Énfasis2" xfId="20" builtinId="33" customBuiltin="1"/>
    <cellStyle name="Énfasis2 2" xfId="319" xr:uid="{00000000-0005-0000-0000-000024010000}"/>
    <cellStyle name="Énfasis2 3" xfId="320" xr:uid="{00000000-0005-0000-0000-000025010000}"/>
    <cellStyle name="Énfasis3" xfId="24" builtinId="37" customBuiltin="1"/>
    <cellStyle name="Énfasis3 2" xfId="321" xr:uid="{00000000-0005-0000-0000-000027010000}"/>
    <cellStyle name="Énfasis3 3" xfId="322" xr:uid="{00000000-0005-0000-0000-000028010000}"/>
    <cellStyle name="Énfasis4" xfId="28" builtinId="41" customBuiltin="1"/>
    <cellStyle name="Énfasis4 2" xfId="323" xr:uid="{00000000-0005-0000-0000-00002A010000}"/>
    <cellStyle name="Énfasis4 3" xfId="324" xr:uid="{00000000-0005-0000-0000-00002B010000}"/>
    <cellStyle name="Énfasis5" xfId="32" builtinId="45" customBuiltin="1"/>
    <cellStyle name="Énfasis5 2" xfId="325" xr:uid="{00000000-0005-0000-0000-00002D010000}"/>
    <cellStyle name="Énfasis5 3" xfId="326" xr:uid="{00000000-0005-0000-0000-00002E010000}"/>
    <cellStyle name="Énfasis6" xfId="36" builtinId="49" customBuiltin="1"/>
    <cellStyle name="Énfasis6 2" xfId="327" xr:uid="{00000000-0005-0000-0000-000030010000}"/>
    <cellStyle name="Énfasis6 3" xfId="328" xr:uid="{00000000-0005-0000-0000-000031010000}"/>
    <cellStyle name="Entrada" xfId="8" builtinId="20" customBuiltin="1"/>
    <cellStyle name="Entrada 2" xfId="329" xr:uid="{00000000-0005-0000-0000-000033010000}"/>
    <cellStyle name="Entrada 3" xfId="330" xr:uid="{00000000-0005-0000-0000-000034010000}"/>
    <cellStyle name="Explanatory Text" xfId="331" xr:uid="{00000000-0005-0000-0000-000035010000}"/>
    <cellStyle name="Good" xfId="332" xr:uid="{00000000-0005-0000-0000-000036010000}"/>
    <cellStyle name="Heading 1" xfId="333" xr:uid="{00000000-0005-0000-0000-000037010000}"/>
    <cellStyle name="Heading 2" xfId="334" xr:uid="{00000000-0005-0000-0000-000038010000}"/>
    <cellStyle name="Heading 3" xfId="335" xr:uid="{00000000-0005-0000-0000-000039010000}"/>
    <cellStyle name="Heading 4" xfId="336" xr:uid="{00000000-0005-0000-0000-00003A010000}"/>
    <cellStyle name="Incorrecto" xfId="6" builtinId="27" customBuiltin="1"/>
    <cellStyle name="Incorrecto 2" xfId="337" xr:uid="{00000000-0005-0000-0000-00003C010000}"/>
    <cellStyle name="Incorrecto 3" xfId="338" xr:uid="{00000000-0005-0000-0000-00003D010000}"/>
    <cellStyle name="Input" xfId="339" xr:uid="{00000000-0005-0000-0000-00003E010000}"/>
    <cellStyle name="Linked Cell" xfId="340" xr:uid="{00000000-0005-0000-0000-00003F010000}"/>
    <cellStyle name="Millares [0]" xfId="398" builtinId="6"/>
    <cellStyle name="Neutral" xfId="7" builtinId="28" customBuiltin="1"/>
    <cellStyle name="Neutral 2" xfId="341" xr:uid="{00000000-0005-0000-0000-000041010000}"/>
    <cellStyle name="Neutral 3" xfId="342" xr:uid="{00000000-0005-0000-0000-000042010000}"/>
    <cellStyle name="Normal" xfId="0" builtinId="0"/>
    <cellStyle name="Normal 10" xfId="47" xr:uid="{00000000-0005-0000-0000-000044010000}"/>
    <cellStyle name="Normal 11" xfId="45" xr:uid="{00000000-0005-0000-0000-000045010000}"/>
    <cellStyle name="Normal 12" xfId="40" xr:uid="{00000000-0005-0000-0000-000046010000}"/>
    <cellStyle name="Normal 2" xfId="43" xr:uid="{00000000-0005-0000-0000-000047010000}"/>
    <cellStyle name="Normal 2 2" xfId="343" xr:uid="{00000000-0005-0000-0000-000048010000}"/>
    <cellStyle name="Normal 2 2 2" xfId="48" xr:uid="{00000000-0005-0000-0000-000049010000}"/>
    <cellStyle name="Normal 2 3" xfId="344" xr:uid="{00000000-0005-0000-0000-00004A010000}"/>
    <cellStyle name="Normal 2 4" xfId="345" xr:uid="{00000000-0005-0000-0000-00004B010000}"/>
    <cellStyle name="Normal 3" xfId="346" xr:uid="{00000000-0005-0000-0000-00004C010000}"/>
    <cellStyle name="Normal 3 2" xfId="347" xr:uid="{00000000-0005-0000-0000-00004D010000}"/>
    <cellStyle name="Normal 3 2 2" xfId="348" xr:uid="{00000000-0005-0000-0000-00004E010000}"/>
    <cellStyle name="Normal 3 3" xfId="46" xr:uid="{00000000-0005-0000-0000-00004F010000}"/>
    <cellStyle name="Normal 3 4" xfId="349" xr:uid="{00000000-0005-0000-0000-000050010000}"/>
    <cellStyle name="Normal 3 5" xfId="350" xr:uid="{00000000-0005-0000-0000-000051010000}"/>
    <cellStyle name="Normal 4" xfId="351" xr:uid="{00000000-0005-0000-0000-000052010000}"/>
    <cellStyle name="Normal 4 2" xfId="352" xr:uid="{00000000-0005-0000-0000-000053010000}"/>
    <cellStyle name="Normal 5" xfId="353" xr:uid="{00000000-0005-0000-0000-000054010000}"/>
    <cellStyle name="Normal 6" xfId="50" xr:uid="{00000000-0005-0000-0000-000055010000}"/>
    <cellStyle name="Normal 7" xfId="44" xr:uid="{00000000-0005-0000-0000-000056010000}"/>
    <cellStyle name="Normal 8" xfId="51" xr:uid="{00000000-0005-0000-0000-000057010000}"/>
    <cellStyle name="Normal 9" xfId="49" xr:uid="{00000000-0005-0000-0000-000058010000}"/>
    <cellStyle name="Notas 10" xfId="354" xr:uid="{00000000-0005-0000-0000-000059010000}"/>
    <cellStyle name="Notas 11" xfId="42" xr:uid="{00000000-0005-0000-0000-00005A010000}"/>
    <cellStyle name="Notas 2" xfId="355" xr:uid="{00000000-0005-0000-0000-00005B010000}"/>
    <cellStyle name="Notas 2 2" xfId="356" xr:uid="{00000000-0005-0000-0000-00005C010000}"/>
    <cellStyle name="Notas 2 2 2" xfId="357" xr:uid="{00000000-0005-0000-0000-00005D010000}"/>
    <cellStyle name="Notas 2 3" xfId="358" xr:uid="{00000000-0005-0000-0000-00005E010000}"/>
    <cellStyle name="Notas 2 4" xfId="359" xr:uid="{00000000-0005-0000-0000-00005F010000}"/>
    <cellStyle name="Notas 3" xfId="360" xr:uid="{00000000-0005-0000-0000-000060010000}"/>
    <cellStyle name="Notas 3 2" xfId="361" xr:uid="{00000000-0005-0000-0000-000061010000}"/>
    <cellStyle name="Notas 3 2 2" xfId="362" xr:uid="{00000000-0005-0000-0000-000062010000}"/>
    <cellStyle name="Notas 3 3" xfId="363" xr:uid="{00000000-0005-0000-0000-000063010000}"/>
    <cellStyle name="Notas 3 4" xfId="364" xr:uid="{00000000-0005-0000-0000-000064010000}"/>
    <cellStyle name="Notas 4" xfId="365" xr:uid="{00000000-0005-0000-0000-000065010000}"/>
    <cellStyle name="Notas 4 2" xfId="366" xr:uid="{00000000-0005-0000-0000-000066010000}"/>
    <cellStyle name="Notas 5" xfId="367" xr:uid="{00000000-0005-0000-0000-000067010000}"/>
    <cellStyle name="Notas 6" xfId="368" xr:uid="{00000000-0005-0000-0000-000068010000}"/>
    <cellStyle name="Notas 6 2" xfId="369" xr:uid="{00000000-0005-0000-0000-000069010000}"/>
    <cellStyle name="Notas 7" xfId="370" xr:uid="{00000000-0005-0000-0000-00006A010000}"/>
    <cellStyle name="Notas 8" xfId="371" xr:uid="{00000000-0005-0000-0000-00006B010000}"/>
    <cellStyle name="Notas 9" xfId="372" xr:uid="{00000000-0005-0000-0000-00006C010000}"/>
    <cellStyle name="Note" xfId="373" xr:uid="{00000000-0005-0000-0000-00006D010000}"/>
    <cellStyle name="Output" xfId="374" xr:uid="{00000000-0005-0000-0000-00006E010000}"/>
    <cellStyle name="Porcentaje 2" xfId="375" xr:uid="{00000000-0005-0000-0000-00006F010000}"/>
    <cellStyle name="Porcentaje 3" xfId="376" xr:uid="{00000000-0005-0000-0000-000070010000}"/>
    <cellStyle name="Porcentaje 4" xfId="377" xr:uid="{00000000-0005-0000-0000-000071010000}"/>
    <cellStyle name="Salida" xfId="9" builtinId="21" customBuiltin="1"/>
    <cellStyle name="Salida 2" xfId="378" xr:uid="{00000000-0005-0000-0000-000073010000}"/>
    <cellStyle name="Salida 3" xfId="379" xr:uid="{00000000-0005-0000-0000-000074010000}"/>
    <cellStyle name="Texto de advertencia" xfId="13" builtinId="11" customBuiltin="1"/>
    <cellStyle name="Texto de advertencia 2" xfId="380" xr:uid="{00000000-0005-0000-0000-000076010000}"/>
    <cellStyle name="Texto de advertencia 3" xfId="381" xr:uid="{00000000-0005-0000-0000-000077010000}"/>
    <cellStyle name="Texto explicativo" xfId="14" builtinId="53" customBuiltin="1"/>
    <cellStyle name="Texto explicativo 2" xfId="382" xr:uid="{00000000-0005-0000-0000-000079010000}"/>
    <cellStyle name="Texto explicativo 3" xfId="383" xr:uid="{00000000-0005-0000-0000-00007A010000}"/>
    <cellStyle name="Title" xfId="384" xr:uid="{00000000-0005-0000-0000-00007B010000}"/>
    <cellStyle name="Título 1 2" xfId="385" xr:uid="{00000000-0005-0000-0000-00007D010000}"/>
    <cellStyle name="Título 1 3" xfId="386" xr:uid="{00000000-0005-0000-0000-00007E010000}"/>
    <cellStyle name="Título 2" xfId="2" builtinId="17" customBuiltin="1"/>
    <cellStyle name="Título 2 2" xfId="387" xr:uid="{00000000-0005-0000-0000-000080010000}"/>
    <cellStyle name="Título 2 3" xfId="388" xr:uid="{00000000-0005-0000-0000-000081010000}"/>
    <cellStyle name="Título 3" xfId="3" builtinId="18" customBuiltin="1"/>
    <cellStyle name="Título 3 2" xfId="389" xr:uid="{00000000-0005-0000-0000-000083010000}"/>
    <cellStyle name="Título 3 3" xfId="390" xr:uid="{00000000-0005-0000-0000-000084010000}"/>
    <cellStyle name="Título 4" xfId="391" xr:uid="{00000000-0005-0000-0000-000085010000}"/>
    <cellStyle name="Título 4 2" xfId="392" xr:uid="{00000000-0005-0000-0000-000086010000}"/>
    <cellStyle name="Título 5" xfId="393" xr:uid="{00000000-0005-0000-0000-000087010000}"/>
    <cellStyle name="Título 6" xfId="394" xr:uid="{00000000-0005-0000-0000-000088010000}"/>
    <cellStyle name="Título 7" xfId="41" xr:uid="{00000000-0005-0000-0000-000089010000}"/>
    <cellStyle name="Total" xfId="15" builtinId="25" customBuiltin="1"/>
    <cellStyle name="Total 2" xfId="395" xr:uid="{00000000-0005-0000-0000-00008B010000}"/>
    <cellStyle name="Total 3" xfId="396" xr:uid="{00000000-0005-0000-0000-00008C010000}"/>
    <cellStyle name="Warning Text" xfId="397" xr:uid="{00000000-0005-0000-0000-00008D010000}"/>
  </cellStyles>
  <dxfs count="0"/>
  <tableStyles count="0" defaultTableStyle="TableStyleMedium2" defaultPivotStyle="PivotStyleLight16"/>
  <colors>
    <mruColors>
      <color rgb="FFF87C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Startup" Target="Users/gonza/Dropbox/00%20Documentos%202018/Consultor&#237;a/3%20PD%20Aguas%20D&#233;cima/Balances%20OD/BOD%20Producci&#243;n%20AD&#233;cima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ropbox\AGUAS%20DECIMA\PD%202023\PD%20A.D&#233;cima_03_2023\Informes%20de%20respaldo\Tablas%20Excel%20Informe\Tablas%20Cap%204\Balance%20PEAP%20Distribuci&#243;n_2023.xlsx" TargetMode="External"/><Relationship Id="rId1" Type="http://schemas.microsoft.com/office/2006/relationships/xlExternalLinkPath/xlAlternateStartup" Target="Dropbox/AGUAS%20DECIMA/PD%202023/PD%20A.D&#233;cima_03_2023/Informes%20de%20respaldo/Tablas%20Excel%20Informe/Tablas%20Cap%204/Balance%20PEAP%20Distribuci&#243;n_2023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microsoft.com/office/2006/relationships/xlExternalLinkPath/xlStartup" Target="Users/gonza/Dropbox/00%20Documentos%202018/Consultor&#237;a/3%20PD%20Aguas%20D&#233;cima/Balances%20OD/Balance%20Conducciones%20AP%202019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microsoft.com/office/2019/04/relationships/xlExternalLinkLongPath/xlStartup" Target="Users/VictoriaRojas/Dropbox/AGUAS%20DECIMA/PD%20A.D&#233;cima%20Final_Oct19/Informes%20de%20respaldo/Tablas%20Excel%20Informe/Tablas%20Cap%204/Balance%20Conducciones%20AP%202019_v3.xlsx?A7BF9319" TargetMode="External"/><Relationship Id="rId1" Type="http://schemas.openxmlformats.org/officeDocument/2006/relationships/externalLinkPath" Target="file:///\\A7BF9319\Balance%20Conducciones%20AP%202019_v3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ropbox\AGUAS%20DECIMA\PD%202023\Anexo%202_Catastro\NBI%202021%20Aguas%20D&#233;cima.xlsx" TargetMode="External"/><Relationship Id="rId1" Type="http://schemas.microsoft.com/office/2006/relationships/xlExternalLinkPath/xlAlternateStartup" Target="Dropbox/AGUAS%20DECIMA/PD%202023/Anexo%202_Catastro/NBI%202021%20Aguas%20D&#233;cima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microsoft.com/office/2006/relationships/xlExternalLinkPath/xlStartup" Target="Users/gonza/Dropbox/00%20Documentos%202018/Consultor&#237;a/3%20PD%20Aguas%20D&#233;cima/Balances%20OD/Balance%20PEAS%202019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microsoft.com/office/2006/relationships/xlExternalLinkPath/xlStartup" Target="Users/gonza/Dropbox/00%20Documentos%202018/Consultor&#237;a/3%20PD%20Aguas%20D&#233;cima/Balances%20OD/Conducciones%20AS%20PD%202019.xlsx" TargetMode="External"/></Relationships>
</file>

<file path=xl/externalLinks/_rels/externalLink8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ropbox\AGUAS%20DECIMA\PD%202023\PD%20A.D&#233;cima_03_2023\Anexo%202%20Catastro%20y%20Diagn&#243;stico\NBI%202021%20Aguas%20D&#233;cima.xlsx" TargetMode="External"/><Relationship Id="rId1" Type="http://schemas.microsoft.com/office/2006/relationships/xlExternalLinkPath/xlAlternateStartup" Target="Dropbox/AGUAS%20DECIMA/PD%202023/PD%20A.D&#233;cima_03_2023/Anexo%202%20Catastro%20y%20Diagn&#243;stico/NBI%202021%20Aguas%20D&#233;cima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microsoft.com/office/2006/relationships/xlExternalLinkPath/xlStartup" Target="Users/gonza/Dropbox/00%20Documentos%202018/Consultor&#237;a/3%20PD%20Aguas%20D&#233;cima/Balances%20OD/Balance%20EDAS%20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rámetros"/>
      <sheetName val="Diagrama"/>
      <sheetName val="4-1 DA"/>
      <sheetName val="4-2 O Fuentes"/>
      <sheetName val="4-3 BOD Fuentes"/>
      <sheetName val="4-4 PTAP"/>
      <sheetName val="4-5 Turb"/>
      <sheetName val="4-6 Cl"/>
      <sheetName val="4-7 Fl"/>
      <sheetName val="4-8-9 PEAP e Imp"/>
      <sheetName val="4-10 Aducc"/>
      <sheetName val="4-11 Estq Dist"/>
      <sheetName val="Anexos &gt;&gt;&gt;"/>
      <sheetName val="Dda Mes Fuent"/>
      <sheetName val="Prod Mes PTAP"/>
      <sheetName val="Turbiedad"/>
      <sheetName val="Colbún"/>
      <sheetName val="Tub"/>
      <sheetName val="Darsey - Hanze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3">
          <cell r="L13">
            <v>212.05750411731105</v>
          </cell>
          <cell r="M13">
            <v>0</v>
          </cell>
        </row>
      </sheetData>
      <sheetData sheetId="10">
        <row r="141">
          <cell r="D141">
            <v>958.26115756857325</v>
          </cell>
          <cell r="G141">
            <v>342.19369408786395</v>
          </cell>
        </row>
        <row r="167">
          <cell r="D167">
            <v>1507.9644737231008</v>
          </cell>
        </row>
        <row r="193">
          <cell r="D193">
            <v>842.18270891645534</v>
          </cell>
        </row>
        <row r="219">
          <cell r="D219">
            <v>1507.9644737231008</v>
          </cell>
        </row>
        <row r="271">
          <cell r="D271">
            <v>477.12938426394993</v>
          </cell>
        </row>
        <row r="297">
          <cell r="D297">
            <v>477.12938426394993</v>
          </cell>
          <cell r="G297">
            <v>189.93436496129564</v>
          </cell>
        </row>
        <row r="323">
          <cell r="D323">
            <v>376.9911184307752</v>
          </cell>
          <cell r="G323">
            <v>189.93436496129564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arámetros PD"/>
      <sheetName val="Galilea I y II"/>
      <sheetName val="El Bosque"/>
      <sheetName val="Mahuiza II"/>
      <sheetName val="Las Animas Norte"/>
      <sheetName val="Rio Cruces"/>
    </sheetNames>
    <sheetDataSet>
      <sheetData sheetId="0" refreshError="1"/>
      <sheetData sheetId="1">
        <row r="30">
          <cell r="D30">
            <v>22</v>
          </cell>
        </row>
        <row r="31">
          <cell r="F31">
            <v>8.3187147126738612</v>
          </cell>
        </row>
      </sheetData>
      <sheetData sheetId="2">
        <row r="31">
          <cell r="F31">
            <v>35.346826402626441</v>
          </cell>
        </row>
      </sheetData>
      <sheetData sheetId="3">
        <row r="30">
          <cell r="C30">
            <v>8.98</v>
          </cell>
          <cell r="D30">
            <v>20</v>
          </cell>
        </row>
        <row r="31">
          <cell r="F31">
            <v>4.2149465278363278</v>
          </cell>
        </row>
      </sheetData>
      <sheetData sheetId="4">
        <row r="52">
          <cell r="C52">
            <v>24</v>
          </cell>
          <cell r="D52">
            <v>35</v>
          </cell>
        </row>
        <row r="53">
          <cell r="F53">
            <v>18.556178923060163</v>
          </cell>
        </row>
      </sheetData>
      <sheetData sheetId="5">
        <row r="33">
          <cell r="F33">
            <v>33.282136791350609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IMENTADORAS"/>
      <sheetName val="Cap 4 Distrib"/>
    </sheetNames>
    <sheetDataSet>
      <sheetData sheetId="0"/>
      <sheetData sheetId="1">
        <row r="32">
          <cell r="B32">
            <v>475.61509999999998</v>
          </cell>
          <cell r="F32">
            <v>387.96080000000001</v>
          </cell>
        </row>
        <row r="81">
          <cell r="C81">
            <v>177.47480000000004</v>
          </cell>
          <cell r="F81">
            <v>119.80929999999999</v>
          </cell>
        </row>
        <row r="104">
          <cell r="C104">
            <v>298.1403000000002</v>
          </cell>
          <cell r="F104">
            <v>268.1515</v>
          </cell>
        </row>
        <row r="127">
          <cell r="C127">
            <v>298.1403000000002</v>
          </cell>
          <cell r="F127">
            <v>268.1515</v>
          </cell>
        </row>
        <row r="173">
          <cell r="C173">
            <v>172.82980000000003</v>
          </cell>
          <cell r="F173">
            <v>138.31659999999999</v>
          </cell>
        </row>
        <row r="196">
          <cell r="C196">
            <v>151.54470000000003</v>
          </cell>
          <cell r="F196">
            <v>124.64319999999999</v>
          </cell>
        </row>
        <row r="219">
          <cell r="B219">
            <v>86.43950000000001</v>
          </cell>
          <cell r="F219">
            <v>78.493099999999998</v>
          </cell>
        </row>
        <row r="242">
          <cell r="B242">
            <v>63.102300000000014</v>
          </cell>
          <cell r="F242">
            <v>57.301299999999998</v>
          </cell>
        </row>
        <row r="265">
          <cell r="C265">
            <v>101.99850000000002</v>
          </cell>
          <cell r="F265">
            <v>17.684999999999999</v>
          </cell>
        </row>
        <row r="288">
          <cell r="C288">
            <v>87.548400000000001</v>
          </cell>
          <cell r="F288">
            <v>19.853000000000002</v>
          </cell>
        </row>
        <row r="311">
          <cell r="C311">
            <v>101.72709999999999</v>
          </cell>
          <cell r="F311">
            <v>73.666300000000007</v>
          </cell>
        </row>
        <row r="334">
          <cell r="C334">
            <v>160.92850000000016</v>
          </cell>
          <cell r="F334">
            <v>36.480699999999999</v>
          </cell>
        </row>
        <row r="357">
          <cell r="C357">
            <v>27.110700000000001</v>
          </cell>
          <cell r="F357">
            <v>19.233899999999998</v>
          </cell>
        </row>
        <row r="380">
          <cell r="F380">
            <v>13.4444</v>
          </cell>
        </row>
        <row r="403">
          <cell r="F403">
            <v>34.190300000000001</v>
          </cell>
        </row>
        <row r="418">
          <cell r="F418">
            <v>35.472499999999997</v>
          </cell>
        </row>
        <row r="426">
          <cell r="C426">
            <v>4.9259000000000004</v>
          </cell>
          <cell r="F426">
            <v>1.9268000000000001</v>
          </cell>
        </row>
        <row r="449">
          <cell r="C449">
            <v>99.291999999999987</v>
          </cell>
          <cell r="F449">
            <v>72.075400000000002</v>
          </cell>
        </row>
        <row r="495">
          <cell r="C495">
            <v>17.366100000000003</v>
          </cell>
          <cell r="F495">
            <v>11.8725</v>
          </cell>
        </row>
        <row r="518">
          <cell r="C518">
            <v>45.967400000000005</v>
          </cell>
          <cell r="F518">
            <v>33.123600000000003</v>
          </cell>
        </row>
        <row r="541">
          <cell r="C541">
            <v>36.594000000000001</v>
          </cell>
          <cell r="F541">
            <v>26.4818</v>
          </cell>
        </row>
        <row r="564">
          <cell r="B564">
            <v>1.5898000000000003</v>
          </cell>
          <cell r="F564">
            <v>1.5898000000000001</v>
          </cell>
        </row>
        <row r="587">
          <cell r="C587">
            <v>15.619400000000001</v>
          </cell>
          <cell r="F587">
            <v>11.1493</v>
          </cell>
        </row>
        <row r="659">
          <cell r="C659">
            <v>111.84429999999999</v>
          </cell>
          <cell r="F659">
            <v>81.349000000000004</v>
          </cell>
        </row>
        <row r="707">
          <cell r="F707">
            <v>8.7013999999999996</v>
          </cell>
        </row>
        <row r="722">
          <cell r="F722">
            <v>11.898300000000001</v>
          </cell>
        </row>
        <row r="731">
          <cell r="C731">
            <v>67.781099999999967</v>
          </cell>
          <cell r="F731">
            <v>49.710999999999999</v>
          </cell>
        </row>
        <row r="755">
          <cell r="C755">
            <v>18.8431</v>
          </cell>
          <cell r="F755">
            <v>13.904</v>
          </cell>
        </row>
        <row r="779">
          <cell r="C779">
            <v>6.471000000000001</v>
          </cell>
          <cell r="F779">
            <v>4.5850999999999997</v>
          </cell>
        </row>
        <row r="803">
          <cell r="C803">
            <v>12.372099999999998</v>
          </cell>
          <cell r="F803">
            <v>9.3187999999999995</v>
          </cell>
        </row>
        <row r="827">
          <cell r="C827">
            <v>6.471000000000001</v>
          </cell>
          <cell r="F827">
            <v>4.5850999999999997</v>
          </cell>
        </row>
        <row r="851">
          <cell r="C851">
            <v>6.471000000000001</v>
          </cell>
          <cell r="F851">
            <v>4.5850999999999997</v>
          </cell>
        </row>
        <row r="875">
          <cell r="C875">
            <v>29.111400000000003</v>
          </cell>
          <cell r="F875">
            <v>22.39</v>
          </cell>
        </row>
        <row r="899">
          <cell r="B899">
            <v>21.993799999999979</v>
          </cell>
          <cell r="F899">
            <v>16.166799999999999</v>
          </cell>
        </row>
        <row r="923">
          <cell r="C923">
            <v>164.80169999999993</v>
          </cell>
          <cell r="F923">
            <v>154.434</v>
          </cell>
        </row>
        <row r="947">
          <cell r="C947">
            <v>33.159700000000001</v>
          </cell>
          <cell r="F947">
            <v>23.769600000000001</v>
          </cell>
        </row>
        <row r="971">
          <cell r="C971">
            <v>35.194299999999998</v>
          </cell>
          <cell r="F971">
            <v>24.937799999999999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ap 4 Distrib"/>
      <sheetName val="Cap 4 Isla Teja c_proyecto"/>
    </sheetNames>
    <sheetDataSet>
      <sheetData sheetId="0">
        <row r="58">
          <cell r="B58">
            <v>71.360000000000156</v>
          </cell>
          <cell r="F58">
            <v>47.406131628801845</v>
          </cell>
        </row>
      </sheetData>
      <sheetData sheetId="1">
        <row r="12">
          <cell r="B12">
            <v>57.227440273350894</v>
          </cell>
          <cell r="F12">
            <v>37.451338322600954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0101-Captación Río"/>
      <sheetName val="0102-Captación Canal"/>
      <sheetName val="0103-Captación embalse"/>
      <sheetName val="0104-Captación Mar"/>
      <sheetName val="0201-Captación Drenes"/>
      <sheetName val="0202-Captación Puntera"/>
      <sheetName val="0203-Captación Sondaje"/>
      <sheetName val="0204-Captación Norias"/>
      <sheetName val="0301-PEAP A"/>
      <sheetName val="0302-PEAP B"/>
      <sheetName val="0303-PEAP C"/>
      <sheetName val="0304-PEAP D"/>
      <sheetName val="0305-PEAP E"/>
      <sheetName val="0351-PEAS"/>
      <sheetName val="0401-Estanques Enterrados"/>
      <sheetName val="0402-Estanques Elevados"/>
      <sheetName val="0501-PTAP"/>
      <sheetName val="0502-PTAP OSMOSIS"/>
      <sheetName val="0601-Sistemas Desinfección"/>
      <sheetName val="0701-Sistemas Fluoración"/>
      <sheetName val="0801-Red Distribución"/>
      <sheetName val="0802-Red Distribución Sector"/>
      <sheetName val="0803-Red Distribución Tuberias"/>
      <sheetName val="0901-Red Recolección"/>
      <sheetName val="0902-Red Recolección Sector"/>
      <sheetName val="0903-Red Recolección Tuberías"/>
      <sheetName val="0904-Red Unitarias"/>
      <sheetName val="1001-Conexión Arranques"/>
      <sheetName val="1002-Conexión Medidores"/>
      <sheetName val="1003-Conecxion UD"/>
      <sheetName val="1101-Conducción AP"/>
      <sheetName val="1102-Conducción AP Tramo"/>
      <sheetName val="1151-Conducción AS"/>
      <sheetName val="1152-Conducción AS Tramo"/>
      <sheetName val="1201-Ptas Sistemas Tratamiento"/>
      <sheetName val="1202-Ptas Pretratamiento AS"/>
      <sheetName val="1203-Ptas tratamiento primario"/>
      <sheetName val="1204-Ptas Tto. secundario"/>
      <sheetName val="1205-Ptas Desinfección Decl"/>
      <sheetName val="1206-Ptas Lodos"/>
      <sheetName val="1207-Ptas Emisarios submarinos"/>
      <sheetName val="1208-Ptas Tramo Emisarios"/>
      <sheetName val="1209-Ptas Aforos"/>
      <sheetName val="1402-Macromedidores"/>
      <sheetName val="1403-Reductores de Presion"/>
      <sheetName val="1404-Anti golpe"/>
      <sheetName val="1405-Atraviesos"/>
      <sheetName val="1501-Terrenos Recinto"/>
      <sheetName val="1502-Recintos Obra"/>
      <sheetName val="1503-Servidumbre"/>
      <sheetName val="1601-Electrógenos"/>
      <sheetName val="1602-Subestación"/>
      <sheetName val="1603-telemetría"/>
      <sheetName val="1701-Proyectos"/>
      <sheetName val="1702-Proy Obras UrbanizaciÃ³n"/>
      <sheetName val="1703-Proyecto Redes"/>
      <sheetName val="1704-Proyectos Obras Nuevas"/>
      <sheetName val="1705-Proyecto Obras Modificadas"/>
      <sheetName val="1801-Diagnostico Obra"/>
      <sheetName val="1901-cartografí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H2" t="str">
            <v>PE36</v>
          </cell>
          <cell r="I2" t="str">
            <v>Peas Guacamayo II</v>
          </cell>
          <cell r="J2" t="str">
            <v>3</v>
          </cell>
          <cell r="K2" t="str">
            <v>RECOLECCION</v>
          </cell>
          <cell r="L2">
            <v>2016</v>
          </cell>
          <cell r="M2">
            <v>1</v>
          </cell>
          <cell r="N2" t="str">
            <v>EN_OPERACION</v>
          </cell>
          <cell r="O2" t="str">
            <v>2</v>
          </cell>
          <cell r="P2" t="str">
            <v>BOMBAS_POZO_ASPIRACION</v>
          </cell>
          <cell r="Q2">
            <v>-0.75</v>
          </cell>
          <cell r="R2">
            <v>30.55</v>
          </cell>
          <cell r="S2">
            <v>8.19</v>
          </cell>
          <cell r="T2">
            <v>1.19</v>
          </cell>
          <cell r="U2">
            <v>8.66</v>
          </cell>
          <cell r="V2">
            <v>9</v>
          </cell>
          <cell r="W2" t="str">
            <v>0</v>
          </cell>
          <cell r="X2" t="str">
            <v>NO</v>
          </cell>
          <cell r="Y2" t="str">
            <v>0</v>
          </cell>
          <cell r="Z2" t="str">
            <v>NO_EXISTE_REBALSE</v>
          </cell>
          <cell r="AA2" t="str">
            <v>1</v>
          </cell>
          <cell r="AB2" t="str">
            <v>SI</v>
          </cell>
          <cell r="AC2">
            <v>2</v>
          </cell>
          <cell r="AD2">
            <v>1</v>
          </cell>
        </row>
        <row r="3">
          <cell r="H3" t="str">
            <v>PE34</v>
          </cell>
          <cell r="I3" t="str">
            <v>Peas Galilea</v>
          </cell>
          <cell r="J3" t="str">
            <v>3</v>
          </cell>
          <cell r="K3" t="str">
            <v>RECOLECCION</v>
          </cell>
          <cell r="L3">
            <v>2012</v>
          </cell>
          <cell r="M3">
            <v>3</v>
          </cell>
          <cell r="N3" t="str">
            <v>ABANDONADA</v>
          </cell>
          <cell r="O3" t="str">
            <v>2</v>
          </cell>
          <cell r="P3" t="str">
            <v>BOMBAS_POZO_ASPIRACION</v>
          </cell>
          <cell r="Q3">
            <v>2.11</v>
          </cell>
          <cell r="R3">
            <v>14</v>
          </cell>
          <cell r="S3">
            <v>5.29</v>
          </cell>
          <cell r="T3">
            <v>6.38</v>
          </cell>
          <cell r="U3">
            <v>17.05</v>
          </cell>
          <cell r="V3">
            <v>2.42</v>
          </cell>
          <cell r="W3" t="str">
            <v>0</v>
          </cell>
          <cell r="X3" t="str">
            <v>NO</v>
          </cell>
          <cell r="Y3" t="str">
            <v>0</v>
          </cell>
          <cell r="Z3" t="str">
            <v>NO_EXISTE_REBALSE</v>
          </cell>
          <cell r="AA3" t="str">
            <v>1</v>
          </cell>
          <cell r="AB3" t="str">
            <v>SI</v>
          </cell>
          <cell r="AC3">
            <v>2</v>
          </cell>
          <cell r="AD3">
            <v>1</v>
          </cell>
        </row>
        <row r="4">
          <cell r="H4" t="str">
            <v>PE25</v>
          </cell>
          <cell r="I4" t="str">
            <v>Peas Santa Maria</v>
          </cell>
          <cell r="J4" t="str">
            <v>3</v>
          </cell>
          <cell r="K4" t="str">
            <v>RECOLECCION</v>
          </cell>
          <cell r="L4">
            <v>2006</v>
          </cell>
          <cell r="M4">
            <v>1</v>
          </cell>
          <cell r="N4" t="str">
            <v>EN_OPERACION</v>
          </cell>
          <cell r="O4" t="str">
            <v>2</v>
          </cell>
          <cell r="P4" t="str">
            <v>BOMBAS_POZO_ASPIRACION</v>
          </cell>
          <cell r="Q4">
            <v>0.23</v>
          </cell>
          <cell r="R4">
            <v>22</v>
          </cell>
          <cell r="S4">
            <v>4.21</v>
          </cell>
          <cell r="T4">
            <v>7.3</v>
          </cell>
          <cell r="U4">
            <v>7.9</v>
          </cell>
          <cell r="V4">
            <v>1.6</v>
          </cell>
          <cell r="W4" t="str">
            <v>0</v>
          </cell>
          <cell r="X4" t="str">
            <v>NO</v>
          </cell>
          <cell r="Y4" t="str">
            <v>0</v>
          </cell>
          <cell r="Z4" t="str">
            <v>NO_EXISTE_REBALSE</v>
          </cell>
          <cell r="AA4" t="str">
            <v>1</v>
          </cell>
          <cell r="AB4" t="str">
            <v>SI</v>
          </cell>
          <cell r="AC4">
            <v>2</v>
          </cell>
          <cell r="AD4">
            <v>1</v>
          </cell>
        </row>
        <row r="5">
          <cell r="H5" t="str">
            <v>PE18</v>
          </cell>
          <cell r="I5" t="str">
            <v>Peas Av España</v>
          </cell>
          <cell r="J5" t="str">
            <v>3</v>
          </cell>
          <cell r="K5" t="str">
            <v>RECOLECCION</v>
          </cell>
          <cell r="L5">
            <v>1998</v>
          </cell>
          <cell r="M5">
            <v>1</v>
          </cell>
          <cell r="N5" t="str">
            <v>EN_OPERACION</v>
          </cell>
          <cell r="O5" t="str">
            <v>2</v>
          </cell>
          <cell r="P5" t="str">
            <v>BOMBAS_POZO_ASPIRACION</v>
          </cell>
          <cell r="Q5">
            <v>-2.5</v>
          </cell>
          <cell r="R5">
            <v>8</v>
          </cell>
          <cell r="S5">
            <v>2.95</v>
          </cell>
          <cell r="T5">
            <v>4.2</v>
          </cell>
          <cell r="U5">
            <v>4.8</v>
          </cell>
          <cell r="V5">
            <v>2.1</v>
          </cell>
          <cell r="W5" t="str">
            <v>1</v>
          </cell>
          <cell r="X5" t="str">
            <v>SI</v>
          </cell>
          <cell r="Y5" t="str">
            <v>3</v>
          </cell>
          <cell r="Z5" t="str">
            <v>RIO</v>
          </cell>
          <cell r="AA5" t="str">
            <v>1</v>
          </cell>
          <cell r="AB5" t="str">
            <v>SI</v>
          </cell>
          <cell r="AC5">
            <v>2</v>
          </cell>
          <cell r="AD5">
            <v>1</v>
          </cell>
        </row>
        <row r="6">
          <cell r="H6" t="str">
            <v>PE16</v>
          </cell>
          <cell r="I6" t="str">
            <v>Peas San Carlos</v>
          </cell>
          <cell r="J6" t="str">
            <v>3</v>
          </cell>
          <cell r="K6" t="str">
            <v>RECOLECCION</v>
          </cell>
          <cell r="L6">
            <v>1997</v>
          </cell>
          <cell r="M6">
            <v>1</v>
          </cell>
          <cell r="N6" t="str">
            <v>EN_OPERACION</v>
          </cell>
          <cell r="O6" t="str">
            <v>2</v>
          </cell>
          <cell r="P6" t="str">
            <v>BOMBAS_POZO_ASPIRACION</v>
          </cell>
          <cell r="Q6">
            <v>-3.51</v>
          </cell>
          <cell r="R6">
            <v>100</v>
          </cell>
          <cell r="S6">
            <v>3.54</v>
          </cell>
          <cell r="T6">
            <v>9.6999999999999993</v>
          </cell>
          <cell r="U6">
            <v>11.5</v>
          </cell>
          <cell r="V6">
            <v>14.2</v>
          </cell>
          <cell r="W6" t="str">
            <v>1</v>
          </cell>
          <cell r="X6" t="str">
            <v>SI</v>
          </cell>
          <cell r="Y6" t="str">
            <v>3</v>
          </cell>
          <cell r="Z6" t="str">
            <v>RIO</v>
          </cell>
          <cell r="AA6" t="str">
            <v>1</v>
          </cell>
          <cell r="AB6" t="str">
            <v>SI</v>
          </cell>
          <cell r="AC6">
            <v>3</v>
          </cell>
          <cell r="AD6">
            <v>1</v>
          </cell>
        </row>
        <row r="7">
          <cell r="H7" t="str">
            <v>PE10</v>
          </cell>
          <cell r="I7" t="str">
            <v>Peas Meridien</v>
          </cell>
          <cell r="J7" t="str">
            <v>3</v>
          </cell>
          <cell r="K7" t="str">
            <v>RECOLECCION</v>
          </cell>
          <cell r="L7">
            <v>1998</v>
          </cell>
          <cell r="M7">
            <v>1</v>
          </cell>
          <cell r="N7" t="str">
            <v>EN_OPERACION</v>
          </cell>
          <cell r="O7" t="str">
            <v>2</v>
          </cell>
          <cell r="P7" t="str">
            <v>BOMBAS_POZO_ASPIRACION</v>
          </cell>
          <cell r="Q7">
            <v>-1.1100000000000001</v>
          </cell>
          <cell r="R7">
            <v>80</v>
          </cell>
          <cell r="S7">
            <v>2.2999999999999998</v>
          </cell>
          <cell r="T7">
            <v>6.7</v>
          </cell>
          <cell r="U7">
            <v>10.1</v>
          </cell>
          <cell r="V7">
            <v>8.8000000000000007</v>
          </cell>
          <cell r="W7" t="str">
            <v>1</v>
          </cell>
          <cell r="X7" t="str">
            <v>SI</v>
          </cell>
          <cell r="Y7" t="str">
            <v>4</v>
          </cell>
          <cell r="Z7" t="str">
            <v>OBRA_CIVIL</v>
          </cell>
          <cell r="AA7" t="str">
            <v>1</v>
          </cell>
          <cell r="AB7" t="str">
            <v>SI</v>
          </cell>
          <cell r="AC7">
            <v>3</v>
          </cell>
          <cell r="AD7">
            <v>1</v>
          </cell>
        </row>
        <row r="8">
          <cell r="H8" t="str">
            <v>PE01</v>
          </cell>
          <cell r="I8" t="str">
            <v>Peas Caranpangue</v>
          </cell>
          <cell r="J8" t="str">
            <v>3</v>
          </cell>
          <cell r="K8" t="str">
            <v>RECOLECCION</v>
          </cell>
          <cell r="L8">
            <v>1996</v>
          </cell>
          <cell r="M8">
            <v>1</v>
          </cell>
          <cell r="N8" t="str">
            <v>EN_OPERACION</v>
          </cell>
          <cell r="O8" t="str">
            <v>2</v>
          </cell>
          <cell r="P8" t="str">
            <v>BOMBAS_POZO_ASPIRACION</v>
          </cell>
          <cell r="Q8">
            <v>-3.65</v>
          </cell>
          <cell r="R8">
            <v>17</v>
          </cell>
          <cell r="S8">
            <v>3.24</v>
          </cell>
          <cell r="T8">
            <v>10.4</v>
          </cell>
          <cell r="U8">
            <v>18</v>
          </cell>
          <cell r="V8">
            <v>1.4</v>
          </cell>
          <cell r="W8" t="str">
            <v>1</v>
          </cell>
          <cell r="X8" t="str">
            <v>SI</v>
          </cell>
          <cell r="Y8" t="str">
            <v>3</v>
          </cell>
          <cell r="Z8" t="str">
            <v>RIO</v>
          </cell>
          <cell r="AA8" t="str">
            <v>1</v>
          </cell>
          <cell r="AB8" t="str">
            <v>SI</v>
          </cell>
          <cell r="AC8">
            <v>2</v>
          </cell>
          <cell r="AD8">
            <v>1</v>
          </cell>
        </row>
        <row r="9">
          <cell r="H9" t="str">
            <v>PE31</v>
          </cell>
          <cell r="I9" t="str">
            <v>Los Conquistadores</v>
          </cell>
          <cell r="J9" t="str">
            <v>3</v>
          </cell>
          <cell r="K9" t="str">
            <v>RECOLECCION</v>
          </cell>
          <cell r="L9">
            <v>2010</v>
          </cell>
          <cell r="M9">
            <v>1</v>
          </cell>
          <cell r="N9" t="str">
            <v>EN_OPERACION</v>
          </cell>
          <cell r="O9" t="str">
            <v>2</v>
          </cell>
          <cell r="P9" t="str">
            <v>BOMBAS_POZO_ASPIRACION</v>
          </cell>
          <cell r="Q9">
            <v>0.86</v>
          </cell>
          <cell r="R9">
            <v>12.62</v>
          </cell>
          <cell r="S9">
            <v>1.99</v>
          </cell>
          <cell r="T9">
            <v>7.34</v>
          </cell>
          <cell r="U9">
            <v>15.06</v>
          </cell>
          <cell r="V9">
            <v>1.89</v>
          </cell>
          <cell r="W9" t="str">
            <v>0</v>
          </cell>
          <cell r="X9" t="str">
            <v>NO</v>
          </cell>
          <cell r="Y9" t="str">
            <v>0</v>
          </cell>
          <cell r="Z9" t="str">
            <v>NO_EXISTE_REBALSE</v>
          </cell>
          <cell r="AA9" t="str">
            <v>1</v>
          </cell>
          <cell r="AB9" t="str">
            <v>SI</v>
          </cell>
          <cell r="AC9">
            <v>2</v>
          </cell>
          <cell r="AD9">
            <v>1</v>
          </cell>
        </row>
        <row r="10">
          <cell r="H10" t="str">
            <v>PE20</v>
          </cell>
          <cell r="I10" t="str">
            <v>Peas Miraflores</v>
          </cell>
          <cell r="J10" t="str">
            <v>3</v>
          </cell>
          <cell r="K10" t="str">
            <v>RECOLECCION</v>
          </cell>
          <cell r="L10">
            <v>2000</v>
          </cell>
          <cell r="M10">
            <v>1</v>
          </cell>
          <cell r="N10" t="str">
            <v>EN_OPERACION</v>
          </cell>
          <cell r="O10" t="str">
            <v>2</v>
          </cell>
          <cell r="P10" t="str">
            <v>BOMBAS_POZO_ASPIRACION</v>
          </cell>
          <cell r="Q10">
            <v>-6.22</v>
          </cell>
          <cell r="R10">
            <v>700</v>
          </cell>
          <cell r="S10">
            <v>5.94</v>
          </cell>
          <cell r="T10">
            <v>19.2</v>
          </cell>
          <cell r="U10">
            <v>21</v>
          </cell>
          <cell r="V10">
            <v>89.1</v>
          </cell>
          <cell r="W10" t="str">
            <v>1</v>
          </cell>
          <cell r="X10" t="str">
            <v>SI</v>
          </cell>
          <cell r="Y10" t="str">
            <v>3</v>
          </cell>
          <cell r="Z10" t="str">
            <v>RIO</v>
          </cell>
          <cell r="AA10" t="str">
            <v>1</v>
          </cell>
          <cell r="AB10" t="str">
            <v>SI</v>
          </cell>
          <cell r="AC10">
            <v>3</v>
          </cell>
          <cell r="AD10">
            <v>1</v>
          </cell>
        </row>
        <row r="11">
          <cell r="H11" t="str">
            <v>PE17</v>
          </cell>
          <cell r="I11" t="str">
            <v>Peas Janequeo</v>
          </cell>
          <cell r="J11" t="str">
            <v>3</v>
          </cell>
          <cell r="K11" t="str">
            <v>RECOLECCION</v>
          </cell>
          <cell r="L11">
            <v>1997</v>
          </cell>
          <cell r="M11">
            <v>1</v>
          </cell>
          <cell r="N11" t="str">
            <v>EN_OPERACION</v>
          </cell>
          <cell r="O11" t="str">
            <v>2</v>
          </cell>
          <cell r="P11" t="str">
            <v>BOMBAS_POZO_ASPIRACION</v>
          </cell>
          <cell r="Q11">
            <v>-3.14</v>
          </cell>
          <cell r="R11">
            <v>76</v>
          </cell>
          <cell r="S11">
            <v>3.26</v>
          </cell>
          <cell r="T11">
            <v>3.3</v>
          </cell>
          <cell r="U11">
            <v>6</v>
          </cell>
          <cell r="V11">
            <v>7.1</v>
          </cell>
          <cell r="W11" t="str">
            <v>1</v>
          </cell>
          <cell r="X11" t="str">
            <v>SI</v>
          </cell>
          <cell r="Y11" t="str">
            <v>3</v>
          </cell>
          <cell r="Z11" t="str">
            <v>RIO</v>
          </cell>
          <cell r="AA11" t="str">
            <v>1</v>
          </cell>
          <cell r="AB11" t="str">
            <v>SI</v>
          </cell>
          <cell r="AC11">
            <v>3</v>
          </cell>
          <cell r="AD11">
            <v>1</v>
          </cell>
        </row>
        <row r="12">
          <cell r="H12" t="str">
            <v>PE04</v>
          </cell>
          <cell r="I12" t="str">
            <v>Peas Los Laureles</v>
          </cell>
          <cell r="J12" t="str">
            <v>3</v>
          </cell>
          <cell r="K12" t="str">
            <v>RECOLECCION</v>
          </cell>
          <cell r="L12">
            <v>1997</v>
          </cell>
          <cell r="M12">
            <v>1</v>
          </cell>
          <cell r="N12" t="str">
            <v>EN_OPERACION</v>
          </cell>
          <cell r="O12" t="str">
            <v>2</v>
          </cell>
          <cell r="P12" t="str">
            <v>BOMBAS_POZO_ASPIRACION</v>
          </cell>
          <cell r="Q12">
            <v>-2.0299999999999998</v>
          </cell>
          <cell r="R12">
            <v>17</v>
          </cell>
          <cell r="S12">
            <v>2.31</v>
          </cell>
          <cell r="T12">
            <v>9.1999999999999993</v>
          </cell>
          <cell r="U12">
            <v>13</v>
          </cell>
          <cell r="V12">
            <v>1.3</v>
          </cell>
          <cell r="W12" t="str">
            <v>0</v>
          </cell>
          <cell r="X12" t="str">
            <v>NO</v>
          </cell>
          <cell r="Y12" t="str">
            <v>0</v>
          </cell>
          <cell r="Z12" t="str">
            <v>NO_EXISTE_REBALSE</v>
          </cell>
          <cell r="AA12" t="str">
            <v>1</v>
          </cell>
          <cell r="AB12" t="str">
            <v>SI</v>
          </cell>
          <cell r="AC12">
            <v>2</v>
          </cell>
          <cell r="AD12">
            <v>1</v>
          </cell>
        </row>
        <row r="13">
          <cell r="H13" t="str">
            <v>PE33</v>
          </cell>
          <cell r="I13" t="str">
            <v>Peas Pedro A. Cerda</v>
          </cell>
          <cell r="J13" t="str">
            <v>3</v>
          </cell>
          <cell r="K13" t="str">
            <v>RECOLECCION</v>
          </cell>
          <cell r="L13">
            <v>2012</v>
          </cell>
          <cell r="M13">
            <v>1</v>
          </cell>
          <cell r="N13" t="str">
            <v>EN_OPERACION</v>
          </cell>
          <cell r="O13" t="str">
            <v>2</v>
          </cell>
          <cell r="P13" t="str">
            <v>BOMBAS_POZO_ASPIRACION</v>
          </cell>
          <cell r="Q13">
            <v>0.16</v>
          </cell>
          <cell r="R13">
            <v>50.3</v>
          </cell>
          <cell r="S13">
            <v>1.59</v>
          </cell>
          <cell r="T13">
            <v>10.83</v>
          </cell>
          <cell r="U13">
            <v>17.86</v>
          </cell>
          <cell r="V13">
            <v>3.75</v>
          </cell>
          <cell r="W13" t="str">
            <v>1</v>
          </cell>
          <cell r="X13" t="str">
            <v>SI</v>
          </cell>
          <cell r="Y13" t="str">
            <v>3</v>
          </cell>
          <cell r="Z13" t="str">
            <v>RIO</v>
          </cell>
          <cell r="AA13" t="str">
            <v>1</v>
          </cell>
          <cell r="AB13" t="str">
            <v>SI</v>
          </cell>
          <cell r="AC13">
            <v>3</v>
          </cell>
          <cell r="AD13">
            <v>1</v>
          </cell>
        </row>
        <row r="14">
          <cell r="H14" t="str">
            <v>PE23</v>
          </cell>
          <cell r="I14" t="str">
            <v>Peas Bertoloto</v>
          </cell>
          <cell r="J14" t="str">
            <v>3</v>
          </cell>
          <cell r="K14" t="str">
            <v>RECOLECCION</v>
          </cell>
          <cell r="L14">
            <v>2006</v>
          </cell>
          <cell r="M14">
            <v>1</v>
          </cell>
          <cell r="N14" t="str">
            <v>EN_OPERACION</v>
          </cell>
          <cell r="O14" t="str">
            <v>2</v>
          </cell>
          <cell r="P14" t="str">
            <v>BOMBAS_POZO_ASPIRACION</v>
          </cell>
          <cell r="Q14">
            <v>-2.81</v>
          </cell>
          <cell r="R14">
            <v>22</v>
          </cell>
          <cell r="S14">
            <v>3.79</v>
          </cell>
          <cell r="T14">
            <v>2.9</v>
          </cell>
          <cell r="U14">
            <v>6.1</v>
          </cell>
          <cell r="V14">
            <v>0.85</v>
          </cell>
          <cell r="W14" t="str">
            <v>0</v>
          </cell>
          <cell r="X14" t="str">
            <v>NO</v>
          </cell>
          <cell r="Y14" t="str">
            <v>0</v>
          </cell>
          <cell r="Z14" t="str">
            <v>NO_EXISTE_REBALSE</v>
          </cell>
          <cell r="AA14" t="str">
            <v>1</v>
          </cell>
          <cell r="AB14" t="str">
            <v>SI</v>
          </cell>
          <cell r="AC14">
            <v>2</v>
          </cell>
          <cell r="AD14">
            <v>1</v>
          </cell>
        </row>
        <row r="15">
          <cell r="H15" t="str">
            <v>PE22</v>
          </cell>
          <cell r="I15" t="str">
            <v>Peas Guacamayo</v>
          </cell>
          <cell r="J15" t="str">
            <v>3</v>
          </cell>
          <cell r="K15" t="str">
            <v>RECOLECCION</v>
          </cell>
          <cell r="L15">
            <v>2005</v>
          </cell>
          <cell r="M15">
            <v>1</v>
          </cell>
          <cell r="N15" t="str">
            <v>EN_OPERACION</v>
          </cell>
          <cell r="O15" t="str">
            <v>2</v>
          </cell>
          <cell r="P15" t="str">
            <v>BOMBAS_POZO_ASPIRACION</v>
          </cell>
          <cell r="Q15">
            <v>2.97</v>
          </cell>
          <cell r="R15">
            <v>73.5</v>
          </cell>
          <cell r="S15">
            <v>5.17</v>
          </cell>
          <cell r="T15">
            <v>10.82</v>
          </cell>
          <cell r="U15">
            <v>12.1</v>
          </cell>
          <cell r="V15">
            <v>2.5</v>
          </cell>
          <cell r="W15" t="str">
            <v>0</v>
          </cell>
          <cell r="X15" t="str">
            <v>NO</v>
          </cell>
          <cell r="Y15" t="str">
            <v>0</v>
          </cell>
          <cell r="Z15" t="str">
            <v>NO_EXISTE_REBALSE</v>
          </cell>
          <cell r="AA15" t="str">
            <v>1</v>
          </cell>
          <cell r="AB15" t="str">
            <v>SI</v>
          </cell>
          <cell r="AC15">
            <v>2</v>
          </cell>
          <cell r="AD15">
            <v>1</v>
          </cell>
        </row>
        <row r="16">
          <cell r="H16" t="str">
            <v>PE32</v>
          </cell>
          <cell r="I16" t="str">
            <v>PEAS BOMBERO PATRICIO SOLIS</v>
          </cell>
          <cell r="J16" t="str">
            <v>3</v>
          </cell>
          <cell r="K16" t="str">
            <v>RECOLECCION</v>
          </cell>
          <cell r="L16">
            <v>2011</v>
          </cell>
          <cell r="M16">
            <v>1</v>
          </cell>
          <cell r="N16" t="str">
            <v>EN_OPERACION</v>
          </cell>
          <cell r="O16" t="str">
            <v>2</v>
          </cell>
          <cell r="P16" t="str">
            <v>BOMBAS_POZO_ASPIRACION</v>
          </cell>
          <cell r="Q16">
            <v>0.24</v>
          </cell>
          <cell r="R16">
            <v>7.22</v>
          </cell>
          <cell r="S16">
            <v>2.06</v>
          </cell>
          <cell r="T16">
            <v>4.87</v>
          </cell>
          <cell r="U16">
            <v>5.8</v>
          </cell>
          <cell r="V16">
            <v>0.65</v>
          </cell>
          <cell r="W16" t="str">
            <v>0</v>
          </cell>
          <cell r="X16" t="str">
            <v>NO</v>
          </cell>
          <cell r="Y16" t="str">
            <v>0</v>
          </cell>
          <cell r="Z16" t="str">
            <v>NO_EXISTE_REBALSE</v>
          </cell>
          <cell r="AA16" t="str">
            <v>1</v>
          </cell>
          <cell r="AB16" t="str">
            <v>SI</v>
          </cell>
          <cell r="AC16">
            <v>2</v>
          </cell>
          <cell r="AD16">
            <v>1</v>
          </cell>
        </row>
        <row r="17">
          <cell r="H17" t="str">
            <v>PE14</v>
          </cell>
          <cell r="I17" t="str">
            <v>Peas Bueras</v>
          </cell>
          <cell r="J17" t="str">
            <v>3</v>
          </cell>
          <cell r="K17" t="str">
            <v>RECOLECCION</v>
          </cell>
          <cell r="L17">
            <v>1998</v>
          </cell>
          <cell r="M17">
            <v>1</v>
          </cell>
          <cell r="N17" t="str">
            <v>EN_OPERACION</v>
          </cell>
          <cell r="O17" t="str">
            <v>2</v>
          </cell>
          <cell r="P17" t="str">
            <v>BOMBAS_POZO_ASPIRACION</v>
          </cell>
          <cell r="Q17">
            <v>-5.56</v>
          </cell>
          <cell r="R17">
            <v>270</v>
          </cell>
          <cell r="S17">
            <v>4.97</v>
          </cell>
          <cell r="T17">
            <v>5.5</v>
          </cell>
          <cell r="U17">
            <v>6</v>
          </cell>
          <cell r="V17">
            <v>20</v>
          </cell>
          <cell r="W17" t="str">
            <v>1</v>
          </cell>
          <cell r="X17" t="str">
            <v>SI</v>
          </cell>
          <cell r="Y17" t="str">
            <v>3</v>
          </cell>
          <cell r="Z17" t="str">
            <v>RIO</v>
          </cell>
          <cell r="AA17" t="str">
            <v>1</v>
          </cell>
          <cell r="AB17" t="str">
            <v>SI</v>
          </cell>
          <cell r="AC17">
            <v>3</v>
          </cell>
          <cell r="AD17">
            <v>1</v>
          </cell>
        </row>
        <row r="18">
          <cell r="H18" t="str">
            <v>PE02</v>
          </cell>
          <cell r="I18" t="str">
            <v>Peas Jose Marti</v>
          </cell>
          <cell r="J18" t="str">
            <v>3</v>
          </cell>
          <cell r="K18" t="str">
            <v>RECOLECCION</v>
          </cell>
          <cell r="L18">
            <v>1996</v>
          </cell>
          <cell r="M18">
            <v>1</v>
          </cell>
          <cell r="N18" t="str">
            <v>EN_OPERACION</v>
          </cell>
          <cell r="O18" t="str">
            <v>2</v>
          </cell>
          <cell r="P18" t="str">
            <v>BOMBAS_POZO_ASPIRACION</v>
          </cell>
          <cell r="Q18">
            <v>-3.29</v>
          </cell>
          <cell r="R18">
            <v>17</v>
          </cell>
          <cell r="S18">
            <v>3.86</v>
          </cell>
          <cell r="T18">
            <v>11.2</v>
          </cell>
          <cell r="U18">
            <v>18</v>
          </cell>
          <cell r="V18">
            <v>3.3</v>
          </cell>
          <cell r="W18" t="str">
            <v>1</v>
          </cell>
          <cell r="X18" t="str">
            <v>SI</v>
          </cell>
          <cell r="Y18" t="str">
            <v>3</v>
          </cell>
          <cell r="Z18" t="str">
            <v>RIO</v>
          </cell>
          <cell r="AA18" t="str">
            <v>1</v>
          </cell>
          <cell r="AB18" t="str">
            <v>SI</v>
          </cell>
          <cell r="AC18">
            <v>2</v>
          </cell>
          <cell r="AD18">
            <v>1</v>
          </cell>
        </row>
        <row r="19">
          <cell r="H19" t="str">
            <v>PE29</v>
          </cell>
          <cell r="I19" t="str">
            <v>Peas Jardin del Rio</v>
          </cell>
          <cell r="J19" t="str">
            <v>3</v>
          </cell>
          <cell r="K19" t="str">
            <v>RECOLECCION</v>
          </cell>
          <cell r="L19">
            <v>2009</v>
          </cell>
          <cell r="M19">
            <v>1</v>
          </cell>
          <cell r="N19" t="str">
            <v>EN_OPERACION</v>
          </cell>
          <cell r="O19" t="str">
            <v>2</v>
          </cell>
          <cell r="P19" t="str">
            <v>BOMBAS_POZO_ASPIRACION</v>
          </cell>
          <cell r="Q19">
            <v>-1.79</v>
          </cell>
          <cell r="R19">
            <v>11.09</v>
          </cell>
          <cell r="S19">
            <v>3.98</v>
          </cell>
          <cell r="T19">
            <v>5.65</v>
          </cell>
          <cell r="U19">
            <v>7.28</v>
          </cell>
          <cell r="V19">
            <v>1.66</v>
          </cell>
          <cell r="W19" t="str">
            <v>0</v>
          </cell>
          <cell r="X19" t="str">
            <v>NO</v>
          </cell>
          <cell r="Y19" t="str">
            <v>0</v>
          </cell>
          <cell r="Z19" t="str">
            <v>NO_EXISTE_REBALSE</v>
          </cell>
          <cell r="AA19" t="str">
            <v>1</v>
          </cell>
          <cell r="AB19" t="str">
            <v>SI</v>
          </cell>
          <cell r="AC19">
            <v>2</v>
          </cell>
          <cell r="AD19">
            <v>1</v>
          </cell>
        </row>
        <row r="20">
          <cell r="H20" t="str">
            <v>PE27</v>
          </cell>
          <cell r="I20" t="str">
            <v>Peas Bosque sur</v>
          </cell>
          <cell r="J20" t="str">
            <v>3</v>
          </cell>
          <cell r="K20" t="str">
            <v>RECOLECCION</v>
          </cell>
          <cell r="L20">
            <v>2008</v>
          </cell>
          <cell r="M20">
            <v>1</v>
          </cell>
          <cell r="N20" t="str">
            <v>EN_OPERACION</v>
          </cell>
          <cell r="O20" t="str">
            <v>2</v>
          </cell>
          <cell r="P20" t="str">
            <v>BOMBAS_POZO_ASPIRACION</v>
          </cell>
          <cell r="Q20">
            <v>-1.55</v>
          </cell>
          <cell r="R20">
            <v>10.48</v>
          </cell>
          <cell r="S20">
            <v>3.97</v>
          </cell>
          <cell r="T20">
            <v>7.53</v>
          </cell>
          <cell r="U20">
            <v>20.100000000000001</v>
          </cell>
          <cell r="V20">
            <v>1.57</v>
          </cell>
          <cell r="W20" t="str">
            <v>0</v>
          </cell>
          <cell r="X20" t="str">
            <v>NO</v>
          </cell>
          <cell r="Y20" t="str">
            <v>0</v>
          </cell>
          <cell r="Z20" t="str">
            <v>NO_EXISTE_REBALSE</v>
          </cell>
          <cell r="AA20" t="str">
            <v>1</v>
          </cell>
          <cell r="AB20" t="str">
            <v>SI</v>
          </cell>
          <cell r="AC20">
            <v>2</v>
          </cell>
          <cell r="AD20">
            <v>1</v>
          </cell>
        </row>
        <row r="21">
          <cell r="H21" t="str">
            <v>PE21</v>
          </cell>
          <cell r="I21" t="str">
            <v>Peas San Martin</v>
          </cell>
          <cell r="J21" t="str">
            <v>3</v>
          </cell>
          <cell r="K21" t="str">
            <v>RECOLECCION</v>
          </cell>
          <cell r="L21">
            <v>2004</v>
          </cell>
          <cell r="M21">
            <v>1</v>
          </cell>
          <cell r="N21" t="str">
            <v>EN_OPERACION</v>
          </cell>
          <cell r="O21" t="str">
            <v>2</v>
          </cell>
          <cell r="P21" t="str">
            <v>BOMBAS_POZO_ASPIRACION</v>
          </cell>
          <cell r="Q21">
            <v>-1.03</v>
          </cell>
          <cell r="R21">
            <v>17</v>
          </cell>
          <cell r="S21">
            <v>3.69</v>
          </cell>
          <cell r="T21">
            <v>6.5</v>
          </cell>
          <cell r="U21">
            <v>7.3</v>
          </cell>
          <cell r="V21">
            <v>0.9</v>
          </cell>
          <cell r="W21" t="str">
            <v>0</v>
          </cell>
          <cell r="X21" t="str">
            <v>NO</v>
          </cell>
          <cell r="Y21" t="str">
            <v>0</v>
          </cell>
          <cell r="Z21" t="str">
            <v>NO_EXISTE_REBALSE</v>
          </cell>
          <cell r="AA21" t="str">
            <v>1</v>
          </cell>
          <cell r="AB21" t="str">
            <v>SI</v>
          </cell>
          <cell r="AC21">
            <v>2</v>
          </cell>
          <cell r="AD21">
            <v>1</v>
          </cell>
        </row>
        <row r="22">
          <cell r="H22" t="str">
            <v>PE15</v>
          </cell>
          <cell r="I22" t="str">
            <v>Peas Los Pelues</v>
          </cell>
          <cell r="J22" t="str">
            <v>3</v>
          </cell>
          <cell r="K22" t="str">
            <v>RECOLECCION</v>
          </cell>
          <cell r="L22">
            <v>1997</v>
          </cell>
          <cell r="M22">
            <v>1</v>
          </cell>
          <cell r="N22" t="str">
            <v>EN_OPERACION</v>
          </cell>
          <cell r="O22" t="str">
            <v>2</v>
          </cell>
          <cell r="P22" t="str">
            <v>BOMBAS_POZO_ASPIRACION</v>
          </cell>
          <cell r="Q22">
            <v>-2.82</v>
          </cell>
          <cell r="R22">
            <v>60</v>
          </cell>
          <cell r="S22">
            <v>2.6</v>
          </cell>
          <cell r="T22">
            <v>9.66</v>
          </cell>
          <cell r="U22">
            <v>15.3</v>
          </cell>
          <cell r="V22">
            <v>7</v>
          </cell>
          <cell r="W22" t="str">
            <v>1</v>
          </cell>
          <cell r="X22" t="str">
            <v>SI</v>
          </cell>
          <cell r="Y22" t="str">
            <v>3</v>
          </cell>
          <cell r="Z22" t="str">
            <v>RIO</v>
          </cell>
          <cell r="AA22" t="str">
            <v>1</v>
          </cell>
          <cell r="AB22" t="str">
            <v>SI</v>
          </cell>
          <cell r="AC22">
            <v>2</v>
          </cell>
          <cell r="AD22">
            <v>1</v>
          </cell>
        </row>
        <row r="23">
          <cell r="H23" t="str">
            <v>PE13</v>
          </cell>
          <cell r="I23" t="str">
            <v>Peas Calle-Calle</v>
          </cell>
          <cell r="J23" t="str">
            <v>3</v>
          </cell>
          <cell r="K23" t="str">
            <v>RECOLECCION</v>
          </cell>
          <cell r="L23">
            <v>1997</v>
          </cell>
          <cell r="M23">
            <v>1</v>
          </cell>
          <cell r="N23" t="str">
            <v>EN_OPERACION</v>
          </cell>
          <cell r="O23" t="str">
            <v>2</v>
          </cell>
          <cell r="P23" t="str">
            <v>BOMBAS_POZO_ASPIRACION</v>
          </cell>
          <cell r="Q23">
            <v>-4.5199999999999996</v>
          </cell>
          <cell r="R23">
            <v>110</v>
          </cell>
          <cell r="S23">
            <v>4.7300000000000004</v>
          </cell>
          <cell r="T23">
            <v>16</v>
          </cell>
          <cell r="U23">
            <v>18.600000000000001</v>
          </cell>
          <cell r="V23">
            <v>15.8</v>
          </cell>
          <cell r="W23" t="str">
            <v>1</v>
          </cell>
          <cell r="X23" t="str">
            <v>SI</v>
          </cell>
          <cell r="Y23" t="str">
            <v>3</v>
          </cell>
          <cell r="Z23" t="str">
            <v>RIO</v>
          </cell>
          <cell r="AA23" t="str">
            <v>1</v>
          </cell>
          <cell r="AB23" t="str">
            <v>SI</v>
          </cell>
          <cell r="AC23">
            <v>3</v>
          </cell>
          <cell r="AD23">
            <v>1</v>
          </cell>
        </row>
        <row r="24">
          <cell r="H24" t="str">
            <v>PE09</v>
          </cell>
          <cell r="I24" t="str">
            <v>Peas Cut</v>
          </cell>
          <cell r="J24" t="str">
            <v>3</v>
          </cell>
          <cell r="K24" t="str">
            <v>RECOLECCION</v>
          </cell>
          <cell r="L24">
            <v>1997</v>
          </cell>
          <cell r="M24">
            <v>1</v>
          </cell>
          <cell r="N24" t="str">
            <v>EN_OPERACION</v>
          </cell>
          <cell r="O24" t="str">
            <v>2</v>
          </cell>
          <cell r="P24" t="str">
            <v>BOMBAS_POZO_ASPIRACION</v>
          </cell>
          <cell r="Q24">
            <v>6.39</v>
          </cell>
          <cell r="R24">
            <v>14</v>
          </cell>
          <cell r="S24">
            <v>2.94</v>
          </cell>
          <cell r="T24">
            <v>3.8</v>
          </cell>
          <cell r="U24">
            <v>8</v>
          </cell>
          <cell r="V24">
            <v>1.92</v>
          </cell>
          <cell r="W24" t="str">
            <v>0</v>
          </cell>
          <cell r="X24" t="str">
            <v>NO</v>
          </cell>
          <cell r="Y24" t="str">
            <v>0</v>
          </cell>
          <cell r="Z24" t="str">
            <v>NO_EXISTE_REBALSE</v>
          </cell>
          <cell r="AA24" t="str">
            <v>1</v>
          </cell>
          <cell r="AB24" t="str">
            <v>SI</v>
          </cell>
          <cell r="AC24">
            <v>2</v>
          </cell>
          <cell r="AD24">
            <v>1</v>
          </cell>
        </row>
        <row r="25">
          <cell r="H25" t="str">
            <v>PE35</v>
          </cell>
          <cell r="I25" t="str">
            <v>Peas Mahuiza II-III</v>
          </cell>
          <cell r="J25" t="str">
            <v>3</v>
          </cell>
          <cell r="K25" t="str">
            <v>RECOLECCION</v>
          </cell>
          <cell r="L25">
            <v>2015</v>
          </cell>
          <cell r="M25">
            <v>1</v>
          </cell>
          <cell r="N25" t="str">
            <v>EN_OPERACION</v>
          </cell>
          <cell r="O25" t="str">
            <v>2</v>
          </cell>
          <cell r="P25" t="str">
            <v>BOMBAS_POZO_ASPIRACION</v>
          </cell>
          <cell r="Q25">
            <v>-0.82</v>
          </cell>
          <cell r="R25">
            <v>14</v>
          </cell>
          <cell r="S25">
            <v>2.57</v>
          </cell>
          <cell r="T25">
            <v>7.04</v>
          </cell>
          <cell r="U25">
            <v>10.1</v>
          </cell>
          <cell r="V25">
            <v>3.17</v>
          </cell>
          <cell r="W25" t="str">
            <v>0</v>
          </cell>
          <cell r="X25" t="str">
            <v>NO</v>
          </cell>
          <cell r="Y25" t="str">
            <v>0</v>
          </cell>
          <cell r="Z25" t="str">
            <v>NO_EXISTE_REBALSE</v>
          </cell>
          <cell r="AA25" t="str">
            <v>1</v>
          </cell>
          <cell r="AB25" t="str">
            <v>SI</v>
          </cell>
          <cell r="AC25">
            <v>2</v>
          </cell>
          <cell r="AD25">
            <v>1</v>
          </cell>
        </row>
        <row r="26">
          <cell r="H26" t="str">
            <v>PE30</v>
          </cell>
          <cell r="I26" t="str">
            <v>Chumpullo</v>
          </cell>
          <cell r="J26" t="str">
            <v>3</v>
          </cell>
          <cell r="K26" t="str">
            <v>RECOLECCION</v>
          </cell>
          <cell r="L26">
            <v>2010</v>
          </cell>
          <cell r="M26">
            <v>1</v>
          </cell>
          <cell r="N26" t="str">
            <v>EN_OPERACION</v>
          </cell>
          <cell r="O26" t="str">
            <v>2</v>
          </cell>
          <cell r="P26" t="str">
            <v>BOMBAS_POZO_ASPIRACION</v>
          </cell>
          <cell r="Q26">
            <v>-2.0499999999999998</v>
          </cell>
          <cell r="R26">
            <v>25</v>
          </cell>
          <cell r="S26">
            <v>4.7</v>
          </cell>
          <cell r="T26">
            <v>3.69</v>
          </cell>
          <cell r="U26">
            <v>4.2</v>
          </cell>
          <cell r="V26">
            <v>4.95</v>
          </cell>
          <cell r="W26" t="str">
            <v>0</v>
          </cell>
          <cell r="X26" t="str">
            <v>NO</v>
          </cell>
          <cell r="Y26" t="str">
            <v>0</v>
          </cell>
          <cell r="Z26" t="str">
            <v>NO_EXISTE_REBALSE</v>
          </cell>
          <cell r="AA26" t="str">
            <v>1</v>
          </cell>
          <cell r="AB26" t="str">
            <v>SI</v>
          </cell>
          <cell r="AC26">
            <v>2</v>
          </cell>
          <cell r="AD26">
            <v>1</v>
          </cell>
        </row>
        <row r="27">
          <cell r="H27" t="str">
            <v>PE28</v>
          </cell>
          <cell r="I27" t="str">
            <v>Peas Brisas de la Rivera</v>
          </cell>
          <cell r="J27" t="str">
            <v>3</v>
          </cell>
          <cell r="K27" t="str">
            <v>RECOLECCION</v>
          </cell>
          <cell r="L27">
            <v>2009</v>
          </cell>
          <cell r="M27">
            <v>1</v>
          </cell>
          <cell r="N27" t="str">
            <v>EN_OPERACION</v>
          </cell>
          <cell r="O27" t="str">
            <v>2</v>
          </cell>
          <cell r="P27" t="str">
            <v>BOMBAS_POZO_ASPIRACION</v>
          </cell>
          <cell r="Q27">
            <v>5.03</v>
          </cell>
          <cell r="R27">
            <v>16</v>
          </cell>
          <cell r="S27">
            <v>2.78</v>
          </cell>
          <cell r="T27">
            <v>6.99</v>
          </cell>
          <cell r="U27">
            <v>17</v>
          </cell>
          <cell r="V27">
            <v>4.9000000000000004</v>
          </cell>
          <cell r="W27" t="str">
            <v>0</v>
          </cell>
          <cell r="X27" t="str">
            <v>NO</v>
          </cell>
          <cell r="Y27" t="str">
            <v>0</v>
          </cell>
          <cell r="Z27" t="str">
            <v>NO_EXISTE_REBALSE</v>
          </cell>
          <cell r="AA27" t="str">
            <v>1</v>
          </cell>
          <cell r="AB27" t="str">
            <v>SI</v>
          </cell>
          <cell r="AC27">
            <v>2</v>
          </cell>
          <cell r="AD27">
            <v>1</v>
          </cell>
        </row>
        <row r="28">
          <cell r="H28" t="str">
            <v>PE12</v>
          </cell>
          <cell r="I28" t="str">
            <v>Peas Valdivia Sur</v>
          </cell>
          <cell r="J28" t="str">
            <v>3</v>
          </cell>
          <cell r="K28" t="str">
            <v>RECOLECCION</v>
          </cell>
          <cell r="L28">
            <v>1998</v>
          </cell>
          <cell r="M28">
            <v>1</v>
          </cell>
          <cell r="N28" t="str">
            <v>EN_OPERACION</v>
          </cell>
          <cell r="O28" t="str">
            <v>2</v>
          </cell>
          <cell r="P28" t="str">
            <v>BOMBAS_POZO_ASPIRACION</v>
          </cell>
          <cell r="Q28">
            <v>-0.99</v>
          </cell>
          <cell r="R28">
            <v>80</v>
          </cell>
          <cell r="S28">
            <v>1.78</v>
          </cell>
          <cell r="T28">
            <v>5.3</v>
          </cell>
          <cell r="U28">
            <v>6</v>
          </cell>
          <cell r="V28">
            <v>5.6</v>
          </cell>
          <cell r="W28" t="str">
            <v>1</v>
          </cell>
          <cell r="X28" t="str">
            <v>SI</v>
          </cell>
          <cell r="Y28" t="str">
            <v>4</v>
          </cell>
          <cell r="Z28" t="str">
            <v>OBRA_CIVIL</v>
          </cell>
          <cell r="AA28" t="str">
            <v>1</v>
          </cell>
          <cell r="AB28" t="str">
            <v>SI</v>
          </cell>
          <cell r="AC28">
            <v>3</v>
          </cell>
          <cell r="AD28">
            <v>1</v>
          </cell>
        </row>
        <row r="29">
          <cell r="H29" t="str">
            <v>PE24</v>
          </cell>
          <cell r="I29" t="str">
            <v>Peas Nueva Sedeño</v>
          </cell>
          <cell r="J29" t="str">
            <v>3</v>
          </cell>
          <cell r="K29" t="str">
            <v>RECOLECCION</v>
          </cell>
          <cell r="L29">
            <v>2006</v>
          </cell>
          <cell r="M29">
            <v>1</v>
          </cell>
          <cell r="N29" t="str">
            <v>EN_OPERACION</v>
          </cell>
          <cell r="O29" t="str">
            <v>2</v>
          </cell>
          <cell r="P29" t="str">
            <v>BOMBAS_POZO_ASPIRACION</v>
          </cell>
          <cell r="Q29">
            <v>-3.36</v>
          </cell>
          <cell r="R29">
            <v>55</v>
          </cell>
          <cell r="S29">
            <v>4.32</v>
          </cell>
          <cell r="T29">
            <v>7.9</v>
          </cell>
          <cell r="U29">
            <v>9.4</v>
          </cell>
          <cell r="V29">
            <v>4.95</v>
          </cell>
          <cell r="W29" t="str">
            <v>0</v>
          </cell>
          <cell r="X29" t="str">
            <v>NO</v>
          </cell>
          <cell r="Y29" t="str">
            <v>0</v>
          </cell>
          <cell r="Z29" t="str">
            <v>NO_EXISTE_REBALSE</v>
          </cell>
          <cell r="AA29" t="str">
            <v>1</v>
          </cell>
          <cell r="AB29" t="str">
            <v>SI</v>
          </cell>
          <cell r="AC29">
            <v>2</v>
          </cell>
          <cell r="AD29">
            <v>1</v>
          </cell>
        </row>
        <row r="30">
          <cell r="H30" t="str">
            <v>PE08</v>
          </cell>
          <cell r="I30" t="str">
            <v>Peas Don Bosco</v>
          </cell>
          <cell r="J30" t="str">
            <v>3</v>
          </cell>
          <cell r="K30" t="str">
            <v>RECOLECCION</v>
          </cell>
          <cell r="L30">
            <v>1997</v>
          </cell>
          <cell r="M30">
            <v>1</v>
          </cell>
          <cell r="N30" t="str">
            <v>EN_OPERACION</v>
          </cell>
          <cell r="O30" t="str">
            <v>2</v>
          </cell>
          <cell r="P30" t="str">
            <v>BOMBAS_POZO_ASPIRACION</v>
          </cell>
          <cell r="Q30">
            <v>-0.11</v>
          </cell>
          <cell r="R30">
            <v>128</v>
          </cell>
          <cell r="S30">
            <v>4.47</v>
          </cell>
          <cell r="T30">
            <v>7</v>
          </cell>
          <cell r="U30">
            <v>8.9</v>
          </cell>
          <cell r="V30">
            <v>5.8</v>
          </cell>
          <cell r="W30" t="str">
            <v>1</v>
          </cell>
          <cell r="X30" t="str">
            <v>SI</v>
          </cell>
          <cell r="Y30" t="str">
            <v>3</v>
          </cell>
          <cell r="Z30" t="str">
            <v>RIO</v>
          </cell>
          <cell r="AA30" t="str">
            <v>1</v>
          </cell>
          <cell r="AB30" t="str">
            <v>SI</v>
          </cell>
          <cell r="AC30">
            <v>3</v>
          </cell>
          <cell r="AD30">
            <v>1</v>
          </cell>
        </row>
        <row r="31">
          <cell r="H31" t="str">
            <v>PE06</v>
          </cell>
          <cell r="I31" t="str">
            <v>Peas Ecuador</v>
          </cell>
          <cell r="J31" t="str">
            <v>3</v>
          </cell>
          <cell r="K31" t="str">
            <v>RECOLECCION</v>
          </cell>
          <cell r="L31">
            <v>1997</v>
          </cell>
          <cell r="M31">
            <v>1</v>
          </cell>
          <cell r="N31" t="str">
            <v>EN_OPERACION</v>
          </cell>
          <cell r="O31" t="str">
            <v>2</v>
          </cell>
          <cell r="P31" t="str">
            <v>BOMBAS_POZO_ASPIRACION</v>
          </cell>
          <cell r="Q31">
            <v>-3.85</v>
          </cell>
          <cell r="R31">
            <v>51</v>
          </cell>
          <cell r="S31">
            <v>4.34</v>
          </cell>
          <cell r="T31">
            <v>11</v>
          </cell>
          <cell r="U31">
            <v>16</v>
          </cell>
          <cell r="V31">
            <v>6</v>
          </cell>
          <cell r="W31" t="str">
            <v>1</v>
          </cell>
          <cell r="X31" t="str">
            <v>SI</v>
          </cell>
          <cell r="Y31" t="str">
            <v>3</v>
          </cell>
          <cell r="Z31" t="str">
            <v>RIO</v>
          </cell>
          <cell r="AA31" t="str">
            <v>1</v>
          </cell>
          <cell r="AB31" t="str">
            <v>SI</v>
          </cell>
          <cell r="AC31">
            <v>2</v>
          </cell>
          <cell r="AD31">
            <v>1</v>
          </cell>
        </row>
        <row r="32">
          <cell r="H32" t="str">
            <v>PE37</v>
          </cell>
          <cell r="I32" t="str">
            <v>Peas Torreones Collico</v>
          </cell>
          <cell r="J32" t="str">
            <v>3</v>
          </cell>
          <cell r="K32" t="str">
            <v>RECOLECCION</v>
          </cell>
          <cell r="L32">
            <v>2019</v>
          </cell>
          <cell r="M32">
            <v>1</v>
          </cell>
          <cell r="N32" t="str">
            <v>EN_OPERACION</v>
          </cell>
          <cell r="O32" t="str">
            <v>2</v>
          </cell>
          <cell r="P32" t="str">
            <v>BOMBAS_POZO_ASPIRACION</v>
          </cell>
          <cell r="Q32">
            <v>-3.83</v>
          </cell>
          <cell r="R32">
            <v>6.14</v>
          </cell>
          <cell r="S32">
            <v>1.835</v>
          </cell>
          <cell r="T32">
            <v>4.13</v>
          </cell>
          <cell r="U32">
            <v>24.65</v>
          </cell>
          <cell r="V32">
            <v>5.76</v>
          </cell>
          <cell r="W32" t="str">
            <v>0</v>
          </cell>
          <cell r="X32" t="str">
            <v>NO</v>
          </cell>
          <cell r="Y32" t="str">
            <v>0</v>
          </cell>
          <cell r="Z32" t="str">
            <v>NO_EXISTE_REBALSE</v>
          </cell>
          <cell r="AA32" t="str">
            <v>1</v>
          </cell>
          <cell r="AB32" t="str">
            <v>SI</v>
          </cell>
          <cell r="AC32">
            <v>2</v>
          </cell>
          <cell r="AD32">
            <v>1</v>
          </cell>
        </row>
        <row r="33">
          <cell r="H33" t="str">
            <v>PE26</v>
          </cell>
          <cell r="I33" t="str">
            <v>Peas Austral</v>
          </cell>
          <cell r="J33" t="str">
            <v>3</v>
          </cell>
          <cell r="K33" t="str">
            <v>RECOLECCION</v>
          </cell>
          <cell r="L33">
            <v>2005</v>
          </cell>
          <cell r="M33">
            <v>1</v>
          </cell>
          <cell r="N33" t="str">
            <v>EN_OPERACION</v>
          </cell>
          <cell r="O33" t="str">
            <v>2</v>
          </cell>
          <cell r="P33" t="str">
            <v>BOMBAS_POZO_ASPIRACION</v>
          </cell>
          <cell r="Q33">
            <v>6.19</v>
          </cell>
          <cell r="R33">
            <v>7</v>
          </cell>
          <cell r="S33">
            <v>3.23</v>
          </cell>
          <cell r="T33">
            <v>2.8</v>
          </cell>
          <cell r="U33">
            <v>3.7</v>
          </cell>
          <cell r="V33">
            <v>0.97</v>
          </cell>
          <cell r="W33" t="str">
            <v>0</v>
          </cell>
          <cell r="X33" t="str">
            <v>NO</v>
          </cell>
          <cell r="Y33" t="str">
            <v>0</v>
          </cell>
          <cell r="Z33" t="str">
            <v>NO_EXISTE_REBALSE</v>
          </cell>
          <cell r="AA33" t="str">
            <v>1</v>
          </cell>
          <cell r="AB33" t="str">
            <v>SI</v>
          </cell>
          <cell r="AC33">
            <v>2</v>
          </cell>
          <cell r="AD33">
            <v>1</v>
          </cell>
        </row>
        <row r="34">
          <cell r="H34" t="str">
            <v>PE19</v>
          </cell>
          <cell r="I34" t="str">
            <v>Peas Balmaceda</v>
          </cell>
          <cell r="J34" t="str">
            <v>3</v>
          </cell>
          <cell r="K34" t="str">
            <v>RECOLECCION</v>
          </cell>
          <cell r="L34">
            <v>1999</v>
          </cell>
          <cell r="M34">
            <v>1</v>
          </cell>
          <cell r="N34" t="str">
            <v>EN_OPERACION</v>
          </cell>
          <cell r="O34" t="str">
            <v>2</v>
          </cell>
          <cell r="P34" t="str">
            <v>BOMBAS_POZO_ASPIRACION</v>
          </cell>
          <cell r="Q34">
            <v>-3.35</v>
          </cell>
          <cell r="R34">
            <v>31</v>
          </cell>
          <cell r="S34">
            <v>3.54</v>
          </cell>
          <cell r="T34">
            <v>5.7</v>
          </cell>
          <cell r="U34">
            <v>6.5</v>
          </cell>
          <cell r="V34">
            <v>2.2000000000000002</v>
          </cell>
          <cell r="W34" t="str">
            <v>1</v>
          </cell>
          <cell r="X34" t="str">
            <v>SI</v>
          </cell>
          <cell r="Y34" t="str">
            <v>3</v>
          </cell>
          <cell r="Z34" t="str">
            <v>RIO</v>
          </cell>
          <cell r="AA34" t="str">
            <v>1</v>
          </cell>
          <cell r="AB34" t="str">
            <v>SI</v>
          </cell>
          <cell r="AC34">
            <v>2</v>
          </cell>
          <cell r="AD34">
            <v>1</v>
          </cell>
        </row>
        <row r="35">
          <cell r="H35" t="str">
            <v>PE07</v>
          </cell>
          <cell r="I35" t="str">
            <v>Peas Simson</v>
          </cell>
          <cell r="J35" t="str">
            <v>3</v>
          </cell>
          <cell r="K35" t="str">
            <v>RECOLECCION</v>
          </cell>
          <cell r="L35">
            <v>1997</v>
          </cell>
          <cell r="M35">
            <v>1</v>
          </cell>
          <cell r="N35" t="str">
            <v>EN_OPERACION</v>
          </cell>
          <cell r="O35" t="str">
            <v>2</v>
          </cell>
          <cell r="P35" t="str">
            <v>BOMBAS_POZO_ASPIRACION</v>
          </cell>
          <cell r="Q35">
            <v>2.96</v>
          </cell>
          <cell r="R35">
            <v>158</v>
          </cell>
          <cell r="S35">
            <v>3.7</v>
          </cell>
          <cell r="T35">
            <v>7.5</v>
          </cell>
          <cell r="U35">
            <v>11</v>
          </cell>
          <cell r="V35">
            <v>12.9</v>
          </cell>
          <cell r="W35" t="str">
            <v>0</v>
          </cell>
          <cell r="X35" t="str">
            <v>NO</v>
          </cell>
          <cell r="Y35" t="str">
            <v>0</v>
          </cell>
          <cell r="Z35" t="str">
            <v>NO_EXISTE_REBALSE</v>
          </cell>
          <cell r="AA35" t="str">
            <v>1</v>
          </cell>
          <cell r="AB35" t="str">
            <v>SI</v>
          </cell>
          <cell r="AC35">
            <v>3</v>
          </cell>
          <cell r="AD35">
            <v>1</v>
          </cell>
        </row>
        <row r="36">
          <cell r="H36" t="str">
            <v>PE05</v>
          </cell>
          <cell r="I36" t="str">
            <v>Peas San Pablo</v>
          </cell>
          <cell r="J36" t="str">
            <v>3</v>
          </cell>
          <cell r="K36" t="str">
            <v>RECOLECCION</v>
          </cell>
          <cell r="L36">
            <v>1996</v>
          </cell>
          <cell r="M36">
            <v>1</v>
          </cell>
          <cell r="N36" t="str">
            <v>EN_OPERACION</v>
          </cell>
          <cell r="O36" t="str">
            <v>2</v>
          </cell>
          <cell r="P36" t="str">
            <v>BOMBAS_POZO_ASPIRACION</v>
          </cell>
          <cell r="Q36">
            <v>3.27</v>
          </cell>
          <cell r="R36">
            <v>13</v>
          </cell>
          <cell r="S36">
            <v>2.19</v>
          </cell>
          <cell r="T36">
            <v>6</v>
          </cell>
          <cell r="U36">
            <v>6.6</v>
          </cell>
          <cell r="V36">
            <v>2.8</v>
          </cell>
          <cell r="W36" t="str">
            <v>0</v>
          </cell>
          <cell r="X36" t="str">
            <v>NO</v>
          </cell>
          <cell r="Y36" t="str">
            <v>0</v>
          </cell>
          <cell r="Z36" t="str">
            <v>NO_EXISTE_REBALSE</v>
          </cell>
          <cell r="AA36" t="str">
            <v>1</v>
          </cell>
          <cell r="AB36" t="str">
            <v>SI</v>
          </cell>
          <cell r="AC36">
            <v>2</v>
          </cell>
          <cell r="AD36">
            <v>1</v>
          </cell>
        </row>
        <row r="37">
          <cell r="H37" t="str">
            <v>PE03</v>
          </cell>
          <cell r="I37" t="str">
            <v>Peas San Francisco</v>
          </cell>
          <cell r="J37" t="str">
            <v>3</v>
          </cell>
          <cell r="K37" t="str">
            <v>RECOLECCION</v>
          </cell>
          <cell r="L37">
            <v>1996</v>
          </cell>
          <cell r="M37">
            <v>1</v>
          </cell>
          <cell r="N37" t="str">
            <v>EN_OPERACION</v>
          </cell>
          <cell r="O37" t="str">
            <v>1</v>
          </cell>
          <cell r="P37" t="str">
            <v>POZO_ASPIRACION_Y_MAQ_SEPARADAS</v>
          </cell>
          <cell r="Q37">
            <v>3.61</v>
          </cell>
          <cell r="R37">
            <v>12</v>
          </cell>
          <cell r="S37">
            <v>1.58</v>
          </cell>
          <cell r="T37">
            <v>7.7</v>
          </cell>
          <cell r="U37">
            <v>11.9</v>
          </cell>
          <cell r="V37">
            <v>1.4</v>
          </cell>
          <cell r="W37" t="str">
            <v>0</v>
          </cell>
          <cell r="X37" t="str">
            <v>NO</v>
          </cell>
          <cell r="Y37" t="str">
            <v>0</v>
          </cell>
          <cell r="Z37" t="str">
            <v>NO_EXISTE_REBALSE</v>
          </cell>
          <cell r="AA37" t="str">
            <v>1</v>
          </cell>
          <cell r="AB37" t="str">
            <v>SI</v>
          </cell>
          <cell r="AC37">
            <v>2</v>
          </cell>
          <cell r="AD37">
            <v>1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2">
          <cell r="H2" t="str">
            <v>IPE35</v>
          </cell>
        </row>
      </sheetData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uadros 3-6 Demanda x PEAS"/>
      <sheetName val="Cuadro 4-32 ai Pelues"/>
      <sheetName val="Cuadro 4-31 ai Pelues"/>
      <sheetName val="Cuadro 4-32 ah Miraflores"/>
      <sheetName val="Cuadro 4-31 ah Miraflores"/>
      <sheetName val="Cuadro 4-32 ag Guacamayo"/>
      <sheetName val="Cuadro 4-31 ag Guacamayo"/>
      <sheetName val="Cuadro 4-32 af Guacamayo II"/>
      <sheetName val="Cuadro 4-31 af Guacamayo II"/>
      <sheetName val="Cuadro 4-32 ae Galilea"/>
      <sheetName val="Cuadro 4-31 ae Galilea"/>
      <sheetName val="Cuadro 4-32 ad Mahuiza"/>
      <sheetName val="Cuadro 4-31 ad Mahuiza"/>
      <sheetName val="Cuadro 4-32 ac Bosque Sur"/>
      <sheetName val="Cuadro 4-31 ac Bosque Sur"/>
      <sheetName val="Cuadro 4-32 ab S Martin"/>
      <sheetName val="Cuadro 4-31 ab S Martin"/>
      <sheetName val="Cuadro 4-32 aa CUT"/>
      <sheetName val="Cuadro 4-31 aa CUT"/>
      <sheetName val="Cuadro 4-32 z San Fco"/>
      <sheetName val="Cuadro 4-31 z San Fco"/>
      <sheetName val="Cuadro 4-32 y Austral"/>
      <sheetName val="Cuadro 4-31 y Austral"/>
      <sheetName val="Cuadro 4-32 x S Pablo"/>
      <sheetName val="Cuadro 4-31 x S Pablo"/>
      <sheetName val="Cuadro 4-32 w Valdivia Sur"/>
      <sheetName val="Cuadro 4-31 w Valdivia Sur"/>
      <sheetName val="Cuadro 4-32 v Conquistadores"/>
      <sheetName val="Cuadro 4-31 v Conquistadores"/>
      <sheetName val="Cuadro 4-32 u Meridien"/>
      <sheetName val="Cuadro 4-31 u Meridien"/>
      <sheetName val="Cuadro 4-32 t Simpson"/>
      <sheetName val="Cuadro 4-31 t Simpson"/>
      <sheetName val="Cuadro 4-32 s D Bosco"/>
      <sheetName val="Cuadro 4-31 s D Bosco"/>
      <sheetName val="Cuadro 4-32 r Ecuador"/>
      <sheetName val="Cuadro 4-31 r Ecuador"/>
      <sheetName val="Cuadro 4-32 q Balmaceda"/>
      <sheetName val="Cuadro 4-31 q Balmaceda"/>
      <sheetName val="Cuadro 4-32 p Chumpullo"/>
      <sheetName val="Cuadro 4-31 p Chumpullo"/>
      <sheetName val="Cuadro 4-32 o Bueras"/>
      <sheetName val="Cuadro 4-31 o Bueras"/>
      <sheetName val="Cuadro 4-32 n Bertoloto"/>
      <sheetName val="Cuadro 4-31 n Bertoloto"/>
      <sheetName val="Cuadro 4-32 m Sta Maria"/>
      <sheetName val="Cuadro 4-31 m Sta Maria"/>
      <sheetName val="Cuadro 4-32 l Calle Calle"/>
      <sheetName val="Cuadro 4-31 l Calle Calle"/>
      <sheetName val="Cuadro 4-32 k España"/>
      <sheetName val="Cuadro 4-31 k España"/>
      <sheetName val="Cuadro 4-32 j Jardin"/>
      <sheetName val="Cuadro 4-31 j Jardin"/>
      <sheetName val="Cuadro 4-32 i N Sedeño"/>
      <sheetName val="Cuadro 4-31 i N Sedeño"/>
      <sheetName val="Cuadro 4-32 h Bombero"/>
      <sheetName val="Cuadro 4-31 h Bombero"/>
      <sheetName val="Cuadro 4-32 g PAC"/>
      <sheetName val="Cuadro 4-31 g PAC"/>
      <sheetName val="Cuadro 4-31 f Brisas"/>
      <sheetName val="Cuadro 4-32 f Brisas"/>
      <sheetName val="Cuadro 4-32 e L Laureles"/>
      <sheetName val="Cuadro 4-31 e L Laureles"/>
      <sheetName val="Cuadro 4-32 d S Carlos"/>
      <sheetName val="Cuadro 4-31 d S Carlos"/>
      <sheetName val="Cuadro 4-32 c Janequeo"/>
      <sheetName val="Cuadro 4-31 c Janequeo"/>
      <sheetName val="Cuadro 4-32 b Carampangue"/>
      <sheetName val="Cuadro 4-31 b Carampangue"/>
      <sheetName val="Cuadro 4-32 a J Marti"/>
      <sheetName val="Cuadro 4-31 a J Marti"/>
      <sheetName val="OFERTA Q PEAS (NBI)"/>
      <sheetName val="Q x PEAS"/>
      <sheetName val="Impulsiones x PEAS"/>
      <sheetName val="1152 (2)"/>
      <sheetName val="Aporte x PEAS"/>
      <sheetName val="Población Saneada"/>
      <sheetName val="Proyec Clientes AS"/>
      <sheetName val="QmedioAS"/>
      <sheetName val="Proyec Consumos AS"/>
      <sheetName val="Sectores_AS_2017"/>
      <sheetName val="D nom"/>
    </sheetNames>
    <sheetDataSet>
      <sheetData sheetId="0"/>
      <sheetData sheetId="1">
        <row r="10">
          <cell r="C10">
            <v>61</v>
          </cell>
          <cell r="E10">
            <v>143.16767866168979</v>
          </cell>
          <cell r="F10">
            <v>40.710592439283459</v>
          </cell>
        </row>
      </sheetData>
      <sheetData sheetId="2"/>
      <sheetData sheetId="3">
        <row r="10">
          <cell r="C10">
            <v>700</v>
          </cell>
          <cell r="E10">
            <v>1908.5175370557995</v>
          </cell>
          <cell r="F10">
            <v>487.19508119834603</v>
          </cell>
        </row>
      </sheetData>
      <sheetData sheetId="4"/>
      <sheetData sheetId="5">
        <row r="10">
          <cell r="C10">
            <v>73.5</v>
          </cell>
          <cell r="E10">
            <v>229.78288334108109</v>
          </cell>
          <cell r="F10">
            <v>34.062760531040531</v>
          </cell>
        </row>
      </sheetData>
      <sheetData sheetId="6"/>
      <sheetData sheetId="7">
        <row r="10">
          <cell r="C10">
            <v>30.55</v>
          </cell>
          <cell r="E10">
            <v>227.16467846775518</v>
          </cell>
          <cell r="F10">
            <v>0.27562806012840851</v>
          </cell>
        </row>
      </sheetData>
      <sheetData sheetId="8"/>
      <sheetData sheetId="9">
        <row r="10">
          <cell r="C10">
            <v>14</v>
          </cell>
        </row>
      </sheetData>
      <sheetData sheetId="10"/>
      <sheetData sheetId="11">
        <row r="10">
          <cell r="C10">
            <v>8.7799999999999994</v>
          </cell>
          <cell r="E10">
            <v>23.280049793116838</v>
          </cell>
          <cell r="F10">
            <v>2.6323467673398837</v>
          </cell>
        </row>
      </sheetData>
      <sheetData sheetId="12"/>
      <sheetData sheetId="13">
        <row r="10">
          <cell r="C10">
            <v>10.48</v>
          </cell>
          <cell r="E10">
            <v>30.086247445266054</v>
          </cell>
          <cell r="F10">
            <v>7.1007433182976847</v>
          </cell>
        </row>
      </sheetData>
      <sheetData sheetId="14"/>
      <sheetData sheetId="15">
        <row r="10">
          <cell r="C10">
            <v>16</v>
          </cell>
          <cell r="E10">
            <v>30.086247445266054</v>
          </cell>
          <cell r="F10">
            <v>10.497683259403189</v>
          </cell>
        </row>
      </sheetData>
      <sheetData sheetId="16"/>
      <sheetData sheetId="17">
        <row r="10">
          <cell r="C10">
            <v>14</v>
          </cell>
          <cell r="E10">
            <v>23.280049793116838</v>
          </cell>
          <cell r="F10">
            <v>3.9223052550364703</v>
          </cell>
        </row>
      </sheetData>
      <sheetData sheetId="18"/>
      <sheetData sheetId="19">
        <row r="10">
          <cell r="C10">
            <v>12</v>
          </cell>
          <cell r="E10">
            <v>23.280049793116838</v>
          </cell>
          <cell r="F10">
            <v>3.7550600266157863</v>
          </cell>
        </row>
      </sheetData>
      <sheetData sheetId="20"/>
      <sheetData sheetId="21">
        <row r="10">
          <cell r="C10">
            <v>7</v>
          </cell>
          <cell r="E10">
            <v>30.086247445266054</v>
          </cell>
          <cell r="F10">
            <v>4.7939715734365702</v>
          </cell>
        </row>
      </sheetData>
      <sheetData sheetId="22"/>
      <sheetData sheetId="23">
        <row r="10">
          <cell r="C10">
            <v>13</v>
          </cell>
          <cell r="E10">
            <v>37.764048563227206</v>
          </cell>
          <cell r="F10">
            <v>5.0104567357918395</v>
          </cell>
        </row>
      </sheetData>
      <sheetData sheetId="24"/>
      <sheetData sheetId="25">
        <row r="10">
          <cell r="C10">
            <v>80</v>
          </cell>
          <cell r="E10">
            <v>363.06576087203291</v>
          </cell>
          <cell r="F10">
            <v>43.133527717563155</v>
          </cell>
        </row>
      </sheetData>
      <sheetData sheetId="26"/>
      <sheetData sheetId="27">
        <row r="10">
          <cell r="C10">
            <v>12.62</v>
          </cell>
          <cell r="E10">
            <v>23.280049793116838</v>
          </cell>
          <cell r="F10">
            <v>4.5036534978439997</v>
          </cell>
        </row>
      </sheetData>
      <sheetData sheetId="28"/>
      <sheetData sheetId="29">
        <row r="10">
          <cell r="C10">
            <v>80</v>
          </cell>
          <cell r="E10">
            <v>308.08317383952442</v>
          </cell>
          <cell r="F10">
            <v>51.651298022075679</v>
          </cell>
        </row>
      </sheetData>
      <sheetData sheetId="30"/>
      <sheetData sheetId="31">
        <row r="10">
          <cell r="C10">
            <v>158</v>
          </cell>
          <cell r="E10">
            <v>376.99111843077526</v>
          </cell>
          <cell r="F10">
            <v>61.544960470558664</v>
          </cell>
        </row>
      </sheetData>
      <sheetData sheetId="32"/>
      <sheetData sheetId="33">
        <row r="10">
          <cell r="C10">
            <v>128</v>
          </cell>
          <cell r="E10">
            <v>376.99111843077526</v>
          </cell>
          <cell r="F10">
            <v>30.777424965329153</v>
          </cell>
        </row>
      </sheetData>
      <sheetData sheetId="34"/>
      <sheetData sheetId="35">
        <row r="10">
          <cell r="C10">
            <v>51</v>
          </cell>
          <cell r="E10">
            <v>75.945531482415404</v>
          </cell>
          <cell r="F10">
            <v>28.178480318336934</v>
          </cell>
        </row>
      </sheetData>
      <sheetData sheetId="36"/>
      <sheetData sheetId="37">
        <row r="10">
          <cell r="C10">
            <v>15</v>
          </cell>
          <cell r="E10">
            <v>120.58624262353167</v>
          </cell>
          <cell r="F10">
            <v>12.962026477548946</v>
          </cell>
        </row>
      </sheetData>
      <sheetData sheetId="38"/>
      <sheetData sheetId="39">
        <row r="10">
          <cell r="C10">
            <v>25</v>
          </cell>
          <cell r="E10">
            <v>23.280049793116838</v>
          </cell>
          <cell r="F10">
            <v>7.7181112746365255</v>
          </cell>
        </row>
      </sheetData>
      <sheetData sheetId="40"/>
      <sheetData sheetId="41">
        <row r="10">
          <cell r="C10">
            <v>270</v>
          </cell>
          <cell r="E10">
            <v>1154.5353001942487</v>
          </cell>
          <cell r="F10">
            <v>210.17198300592909</v>
          </cell>
        </row>
      </sheetData>
      <sheetData sheetId="42"/>
      <sheetData sheetId="43">
        <row r="10">
          <cell r="C10">
            <v>22</v>
          </cell>
          <cell r="E10">
            <v>28.613720136675447</v>
          </cell>
          <cell r="F10">
            <v>4.2857149641282053</v>
          </cell>
        </row>
      </sheetData>
      <sheetData sheetId="44"/>
      <sheetData sheetId="45">
        <row r="10">
          <cell r="C10">
            <v>22</v>
          </cell>
          <cell r="E10">
            <v>59.267621958518625</v>
          </cell>
          <cell r="F10">
            <v>8.7856505904290252</v>
          </cell>
        </row>
      </sheetData>
      <sheetData sheetId="46"/>
      <sheetData sheetId="47">
        <row r="10">
          <cell r="C10">
            <v>110</v>
          </cell>
          <cell r="E10">
            <v>212.05750411731103</v>
          </cell>
          <cell r="F10">
            <v>63.86046468087968</v>
          </cell>
        </row>
      </sheetData>
      <sheetData sheetId="48"/>
      <sheetData sheetId="49">
        <row r="10">
          <cell r="C10">
            <v>8</v>
          </cell>
          <cell r="E10">
            <v>49.266047586550172</v>
          </cell>
          <cell r="F10">
            <v>4.5761795573543917</v>
          </cell>
        </row>
      </sheetData>
      <sheetData sheetId="50"/>
      <sheetData sheetId="51">
        <row r="10">
          <cell r="C10">
            <v>11.09</v>
          </cell>
          <cell r="E10">
            <v>49.266047586550172</v>
          </cell>
          <cell r="F10">
            <v>4.7463768950345431</v>
          </cell>
        </row>
      </sheetData>
      <sheetData sheetId="52"/>
      <sheetData sheetId="53">
        <row r="10">
          <cell r="C10">
            <v>55</v>
          </cell>
          <cell r="E10">
            <v>181.57249431652485</v>
          </cell>
          <cell r="F10">
            <v>25.077751448475318</v>
          </cell>
        </row>
      </sheetData>
      <sheetData sheetId="54"/>
      <sheetData sheetId="55">
        <row r="10">
          <cell r="C10">
            <v>7.22</v>
          </cell>
          <cell r="E10">
            <v>22.078107859779916</v>
          </cell>
          <cell r="F10">
            <v>2.8379473135451465</v>
          </cell>
        </row>
      </sheetData>
      <sheetData sheetId="56"/>
      <sheetData sheetId="57">
        <row r="10">
          <cell r="C10">
            <v>50.3</v>
          </cell>
          <cell r="E10">
            <v>114.45488054670179</v>
          </cell>
          <cell r="F10">
            <v>16.780109681643662</v>
          </cell>
        </row>
      </sheetData>
      <sheetData sheetId="58"/>
      <sheetData sheetId="59"/>
      <sheetData sheetId="60">
        <row r="10">
          <cell r="C10">
            <v>16</v>
          </cell>
          <cell r="E10">
            <v>49.266047586550172</v>
          </cell>
          <cell r="F10">
            <v>8.3815495314285169</v>
          </cell>
        </row>
      </sheetData>
      <sheetData sheetId="61">
        <row r="10">
          <cell r="C10">
            <v>17</v>
          </cell>
          <cell r="E10">
            <v>53.014376029327757</v>
          </cell>
          <cell r="F10">
            <v>6.8087382182268508</v>
          </cell>
        </row>
      </sheetData>
      <sheetData sheetId="62"/>
      <sheetData sheetId="63">
        <row r="10">
          <cell r="C10">
            <v>100</v>
          </cell>
          <cell r="E10">
            <v>288.63382504856219</v>
          </cell>
          <cell r="F10">
            <v>72.022397377171458</v>
          </cell>
        </row>
      </sheetData>
      <sheetData sheetId="64"/>
      <sheetData sheetId="65">
        <row r="10">
          <cell r="C10">
            <v>76</v>
          </cell>
          <cell r="E10">
            <v>212.05750411731103</v>
          </cell>
          <cell r="F10">
            <v>57.240564608397243</v>
          </cell>
        </row>
      </sheetData>
      <sheetData sheetId="66"/>
      <sheetData sheetId="67">
        <row r="10">
          <cell r="C10">
            <v>17</v>
          </cell>
          <cell r="E10">
            <v>49.266047586550172</v>
          </cell>
          <cell r="F10">
            <v>8.0079253249592082</v>
          </cell>
        </row>
      </sheetData>
      <sheetData sheetId="68"/>
      <sheetData sheetId="69">
        <row r="10">
          <cell r="C10">
            <v>17</v>
          </cell>
          <cell r="E10">
            <v>49.266047586550172</v>
          </cell>
          <cell r="F10">
            <v>8.8725682530550092</v>
          </cell>
        </row>
      </sheetData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sumen"/>
      <sheetName val="Colec Krahmer II"/>
      <sheetName val="Colec Krahmer I"/>
      <sheetName val="Colec San Luis III"/>
      <sheetName val="Colec San Luis II"/>
      <sheetName val="Colec San Luis I"/>
      <sheetName val="Colec Ruben Dario"/>
      <sheetName val="Colec San Pablo"/>
      <sheetName val="Colec San Miguel"/>
      <sheetName val="Colec Circunv Sur"/>
      <sheetName val="Colec Francia II"/>
      <sheetName val="Colec Francia I"/>
      <sheetName val="Colec San Fco"/>
      <sheetName val="Colec CUT"/>
      <sheetName val="Colec Miraflores"/>
      <sheetName val="Colec Gral Lagos V"/>
      <sheetName val="Colec Gral Lagos IV"/>
      <sheetName val="Colec Gral Lagos III"/>
      <sheetName val="Colec Gral Lagos II"/>
      <sheetName val="Colec Gral Lagos I"/>
      <sheetName val="Colec Janequeo IV"/>
      <sheetName val="Colec Janequeo III"/>
      <sheetName val="Colec Janequeo II"/>
      <sheetName val="Colec Janequeo I"/>
      <sheetName val="Colec Los Pelues II"/>
      <sheetName val="Colec Los Pelues I"/>
      <sheetName val="Colec Los Avellanos"/>
      <sheetName val="Colec Domeyko"/>
      <sheetName val="Colec Escobar Phill II"/>
      <sheetName val="Colec Escobar Phill I"/>
      <sheetName val="Colec Baquedano"/>
      <sheetName val="Colec Sta Maria"/>
      <sheetName val="Colec Montt Baqued"/>
      <sheetName val="Colec P.A. Cerda IV"/>
      <sheetName val="Colec P.A. Cerda III"/>
      <sheetName val="Colec P.A. Cerda II"/>
      <sheetName val="Colec España"/>
      <sheetName val="Colec P.A. Cerda I"/>
      <sheetName val="Colec P.A. Cerda Norte"/>
      <sheetName val="Colec El Romance"/>
      <sheetName val="Colec Bombero Solis"/>
      <sheetName val="Colec Bueras Simpson"/>
      <sheetName val="Colec Simpson"/>
      <sheetName val="Colec Ecuador I-II"/>
      <sheetName val="Colec Balmaceda"/>
      <sheetName val="Colec Bosque Sur"/>
      <sheetName val="Colec Guacamayo"/>
      <sheetName val="Tabla Red AS"/>
    </sheetNames>
    <sheetDataSet>
      <sheetData sheetId="0"/>
      <sheetData sheetId="1"/>
      <sheetData sheetId="2"/>
      <sheetData sheetId="3"/>
      <sheetData sheetId="4">
        <row r="6">
          <cell r="D6">
            <v>96.426457729614526</v>
          </cell>
          <cell r="G6">
            <v>43.01086220793421</v>
          </cell>
        </row>
      </sheetData>
      <sheetData sheetId="5">
        <row r="6">
          <cell r="D6">
            <v>392.95733564169086</v>
          </cell>
          <cell r="G6">
            <v>56.112114634183541</v>
          </cell>
        </row>
      </sheetData>
      <sheetData sheetId="6">
        <row r="6">
          <cell r="D6">
            <v>99.611296217410995</v>
          </cell>
          <cell r="G6">
            <v>29.120007457921758</v>
          </cell>
        </row>
      </sheetData>
      <sheetData sheetId="7"/>
      <sheetData sheetId="8">
        <row r="6">
          <cell r="D6">
            <v>397.31611532127158</v>
          </cell>
          <cell r="G6">
            <v>64.501995699303848</v>
          </cell>
        </row>
      </sheetData>
      <sheetData sheetId="9">
        <row r="6">
          <cell r="D6">
            <v>151.08889362891873</v>
          </cell>
          <cell r="G6">
            <v>51.572126809605045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>
        <row r="6">
          <cell r="D6">
            <v>74.613146045099171</v>
          </cell>
          <cell r="G6">
            <v>31.684448329178288</v>
          </cell>
        </row>
      </sheetData>
      <sheetData sheetId="27"/>
      <sheetData sheetId="28">
        <row r="6">
          <cell r="D6">
            <v>84.30101050911145</v>
          </cell>
          <cell r="G6">
            <v>37.755241561197948</v>
          </cell>
        </row>
      </sheetData>
      <sheetData sheetId="29">
        <row r="6">
          <cell r="D6">
            <v>57.98939816604743</v>
          </cell>
          <cell r="G6">
            <v>4.2857052987412789</v>
          </cell>
        </row>
      </sheetData>
      <sheetData sheetId="30"/>
      <sheetData sheetId="31"/>
      <sheetData sheetId="32">
        <row r="31">
          <cell r="D31">
            <v>99.586392306782471</v>
          </cell>
          <cell r="G31">
            <v>78.661088366527636</v>
          </cell>
        </row>
      </sheetData>
      <sheetData sheetId="33">
        <row r="6">
          <cell r="D6">
            <v>242.87074199596125</v>
          </cell>
          <cell r="G6">
            <v>71.813305976515693</v>
          </cell>
        </row>
      </sheetData>
      <sheetData sheetId="34">
        <row r="6">
          <cell r="D6">
            <v>175.53343358178455</v>
          </cell>
          <cell r="G6">
            <v>64.69303382266105</v>
          </cell>
        </row>
      </sheetData>
      <sheetData sheetId="35">
        <row r="6">
          <cell r="D6">
            <v>115.45422356405757</v>
          </cell>
          <cell r="G6">
            <v>50.726592468506702</v>
          </cell>
        </row>
      </sheetData>
      <sheetData sheetId="36">
        <row r="6">
          <cell r="D6">
            <v>38.310449565962578</v>
          </cell>
          <cell r="G6">
            <v>16.010135095508204</v>
          </cell>
        </row>
      </sheetData>
      <sheetData sheetId="37">
        <row r="6">
          <cell r="D6">
            <v>93.361768115379888</v>
          </cell>
          <cell r="G6">
            <v>19.467774522241502</v>
          </cell>
        </row>
      </sheetData>
      <sheetData sheetId="38"/>
      <sheetData sheetId="39"/>
      <sheetData sheetId="40"/>
      <sheetData sheetId="41"/>
      <sheetData sheetId="42"/>
      <sheetData sheetId="43">
        <row r="6">
          <cell r="D6">
            <v>52.118832590233886</v>
          </cell>
          <cell r="G6">
            <v>15.236933524999317</v>
          </cell>
        </row>
        <row r="29">
          <cell r="D29">
            <v>77.237384063532204</v>
          </cell>
          <cell r="G29">
            <v>17.702700403834417</v>
          </cell>
        </row>
      </sheetData>
      <sheetData sheetId="44"/>
      <sheetData sheetId="45"/>
      <sheetData sheetId="46">
        <row r="6">
          <cell r="D6">
            <v>87.937343031004588</v>
          </cell>
          <cell r="G6">
            <v>7.1006756627269674</v>
          </cell>
        </row>
      </sheetData>
      <sheetData sheetId="47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0101-Captación Río"/>
      <sheetName val="0102-Captación Canal"/>
      <sheetName val="0103-Captación embalse"/>
      <sheetName val="0104-Captación Mar"/>
      <sheetName val="0201-Captación Drenes"/>
      <sheetName val="0202-Captación Puntera"/>
      <sheetName val="0203-Captación Sondaje"/>
      <sheetName val="0204-Captación Norias"/>
      <sheetName val="0301-PEAP A"/>
      <sheetName val="0302-PEAP B"/>
      <sheetName val="0303-PEAP C"/>
      <sheetName val="0304-PEAP D"/>
      <sheetName val="0305-PEAP E"/>
      <sheetName val="0351-PEAS"/>
      <sheetName val="0401-Estanques Enterrados"/>
      <sheetName val="0402-Estanques Elevados"/>
      <sheetName val="0501-PTAP"/>
      <sheetName val="0502-PTAP OSMOSIS"/>
      <sheetName val="0601-Sistemas Desinfección"/>
      <sheetName val="0701-Sistemas Fluoración"/>
      <sheetName val="0801-Red Distribución"/>
      <sheetName val="0802-Red Distribución Sector"/>
      <sheetName val="0803-Red Distribución Tuberias"/>
      <sheetName val="0901-Red Recolección"/>
      <sheetName val="0902-Red Recolección Sector"/>
      <sheetName val="0903-Red Recolección Tuberías"/>
      <sheetName val="0904-Red Unitarias"/>
      <sheetName val="1001-Conexión Arranques"/>
      <sheetName val="1002-Conexión Medidores"/>
      <sheetName val="1003-Conecxion UD"/>
      <sheetName val="1101-Conducción AP"/>
      <sheetName val="1102-Conducción AP Tramo"/>
      <sheetName val="1151-Conducción AS"/>
      <sheetName val="1152-Conducción AS Tramo"/>
      <sheetName val="1201-Ptas Sistemas Tratamiento"/>
      <sheetName val="1202-Ptas Pretratamiento AS"/>
      <sheetName val="1203-Ptas tratamiento primario"/>
      <sheetName val="1204-Ptas Tto. secundario"/>
      <sheetName val="1205-Ptas Desinfección Decl"/>
      <sheetName val="1206-Ptas Lodos"/>
      <sheetName val="1207-Ptas Emisarios submarinos"/>
      <sheetName val="1208-Ptas Tramo Emisarios"/>
      <sheetName val="1209-Ptas Aforos"/>
      <sheetName val="1402-Macromedidores"/>
      <sheetName val="1403-Reductores de Presion"/>
      <sheetName val="1404-Anti golpe"/>
      <sheetName val="1405-Atraviesos"/>
      <sheetName val="1501-Terrenos Recinto"/>
      <sheetName val="1502-Recintos Obra"/>
      <sheetName val="1503-Servidumbre"/>
      <sheetName val="1601-Electrógenos"/>
      <sheetName val="1602-Subestación"/>
      <sheetName val="1603-telemetría"/>
      <sheetName val="1701-Proyectos"/>
      <sheetName val="1702-Proy Obras UrbanizaciÃ³n"/>
      <sheetName val="1703-Proyecto Redes"/>
      <sheetName val="1704-Proyectos Obras Nuevas"/>
      <sheetName val="1705-Proyecto Obras Modificadas"/>
      <sheetName val="1801-Diagnostico Obra"/>
      <sheetName val="1901-cartografí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>
        <row r="2">
          <cell r="W2">
            <v>400</v>
          </cell>
          <cell r="X2">
            <v>580</v>
          </cell>
        </row>
      </sheetData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ratamiento Preliminar "/>
      <sheetName val="Tratamiento Primario"/>
      <sheetName val="Tratamiento Biológico (NO)"/>
      <sheetName val="Desinfección"/>
      <sheetName val="Lodos"/>
      <sheetName val="Conducciones de Disposición"/>
      <sheetName val="Colector Disposición"/>
    </sheetNames>
    <sheetDataSet>
      <sheetData sheetId="0">
        <row r="10">
          <cell r="D10">
            <v>512.05344830631213</v>
          </cell>
        </row>
      </sheetData>
      <sheetData sheetId="1"/>
      <sheetData sheetId="2"/>
      <sheetData sheetId="3"/>
      <sheetData sheetId="4"/>
      <sheetData sheetId="5">
        <row r="44">
          <cell r="C44">
            <v>783.04954085871873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M361"/>
  <sheetViews>
    <sheetView showGridLines="0" tabSelected="1" topLeftCell="A138" zoomScale="90" zoomScaleNormal="90" workbookViewId="0">
      <selection activeCell="D142" sqref="D142"/>
    </sheetView>
  </sheetViews>
  <sheetFormatPr baseColWidth="10" defaultColWidth="11.44140625" defaultRowHeight="13.8" x14ac:dyDescent="0.3"/>
  <cols>
    <col min="1" max="1" width="13.44140625" style="9" customWidth="1"/>
    <col min="2" max="2" width="40.88671875" style="9" customWidth="1"/>
    <col min="3" max="3" width="12.6640625" style="9" customWidth="1"/>
    <col min="4" max="4" width="14.44140625" style="9" bestFit="1" customWidth="1"/>
    <col min="5" max="5" width="20.33203125" style="9" customWidth="1"/>
    <col min="6" max="6" width="16.6640625" style="9" customWidth="1"/>
    <col min="7" max="8" width="13.44140625" style="9" customWidth="1"/>
    <col min="9" max="9" width="14.6640625" style="9" customWidth="1"/>
    <col min="10" max="10" width="11.5546875" style="9" customWidth="1"/>
    <col min="11" max="11" width="17.6640625" style="9" customWidth="1"/>
    <col min="12" max="12" width="15.33203125" style="54" customWidth="1"/>
    <col min="13" max="13" width="15.88671875" style="54" customWidth="1"/>
    <col min="14" max="14" width="12.5546875" style="9" customWidth="1"/>
    <col min="15" max="15" width="11.6640625" style="9" bestFit="1" customWidth="1"/>
    <col min="16" max="16" width="8" style="9" customWidth="1"/>
    <col min="17" max="17" width="8.33203125" style="9" bestFit="1" customWidth="1"/>
    <col min="18" max="18" width="7.5546875" style="9" bestFit="1" customWidth="1"/>
    <col min="19" max="16384" width="11.44140625" style="9"/>
  </cols>
  <sheetData>
    <row r="1" spans="1:18" x14ac:dyDescent="0.3">
      <c r="A1" s="12" t="s">
        <v>30</v>
      </c>
    </row>
    <row r="3" spans="1:18" x14ac:dyDescent="0.3">
      <c r="A3" s="12" t="s">
        <v>31</v>
      </c>
    </row>
    <row r="4" spans="1:18" x14ac:dyDescent="0.3">
      <c r="A4" s="13"/>
      <c r="B4" s="13"/>
      <c r="C4" s="13"/>
      <c r="D4" s="13"/>
      <c r="E4" s="13"/>
      <c r="F4" s="13"/>
      <c r="G4" s="13"/>
      <c r="H4" s="13"/>
      <c r="I4" s="13"/>
      <c r="J4" s="13"/>
      <c r="N4" s="13"/>
      <c r="O4" s="13"/>
      <c r="P4" s="13"/>
      <c r="Q4" s="13"/>
      <c r="R4" s="13"/>
    </row>
    <row r="5" spans="1:18" x14ac:dyDescent="0.3">
      <c r="A5" s="28" t="s">
        <v>97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55"/>
      <c r="M5" s="55"/>
      <c r="N5" s="13"/>
      <c r="O5" s="13"/>
      <c r="P5" s="13"/>
      <c r="Q5" s="13"/>
      <c r="R5" s="13"/>
    </row>
    <row r="6" spans="1:18" x14ac:dyDescent="0.3">
      <c r="A6" s="28"/>
      <c r="B6" s="13"/>
      <c r="C6" s="13"/>
      <c r="D6" s="13"/>
      <c r="E6" s="13"/>
      <c r="F6" s="13"/>
      <c r="G6" s="13"/>
      <c r="H6" s="13"/>
      <c r="I6" s="13"/>
      <c r="J6" s="13"/>
      <c r="K6" s="13"/>
      <c r="L6" s="55"/>
      <c r="M6" s="55"/>
      <c r="N6" s="13"/>
      <c r="O6" s="13"/>
      <c r="P6" s="13"/>
      <c r="Q6" s="13"/>
      <c r="R6" s="13"/>
    </row>
    <row r="7" spans="1:18" x14ac:dyDescent="0.3">
      <c r="A7" s="2" t="s">
        <v>1</v>
      </c>
      <c r="B7" s="2" t="s">
        <v>0</v>
      </c>
      <c r="C7" s="2" t="s">
        <v>2</v>
      </c>
      <c r="D7" s="168" t="s">
        <v>69</v>
      </c>
      <c r="E7" s="173"/>
      <c r="F7" s="34" t="s">
        <v>100</v>
      </c>
      <c r="G7" s="2" t="s">
        <v>41</v>
      </c>
      <c r="H7" s="35" t="s">
        <v>118</v>
      </c>
      <c r="I7" s="2" t="s">
        <v>70</v>
      </c>
      <c r="J7" s="168" t="s">
        <v>9</v>
      </c>
      <c r="K7" s="169"/>
      <c r="L7" s="56" t="s">
        <v>119</v>
      </c>
      <c r="M7" s="55"/>
      <c r="N7" s="13"/>
      <c r="O7" s="13"/>
      <c r="P7" s="13"/>
      <c r="Q7" s="13"/>
      <c r="R7" s="13"/>
    </row>
    <row r="8" spans="1:18" x14ac:dyDescent="0.3">
      <c r="A8" s="3"/>
      <c r="B8" s="3"/>
      <c r="C8" s="3"/>
      <c r="D8" s="2" t="s">
        <v>98</v>
      </c>
      <c r="E8" s="2" t="s">
        <v>99</v>
      </c>
      <c r="F8" s="36"/>
      <c r="G8" s="3" t="s">
        <v>37</v>
      </c>
      <c r="H8" s="37" t="s">
        <v>47</v>
      </c>
      <c r="I8" s="3" t="s">
        <v>5</v>
      </c>
      <c r="J8" s="2" t="s">
        <v>29</v>
      </c>
      <c r="K8" s="34" t="s">
        <v>120</v>
      </c>
      <c r="L8" s="57"/>
      <c r="M8" s="55"/>
      <c r="N8" s="13"/>
      <c r="O8" s="13"/>
      <c r="P8" s="13"/>
      <c r="Q8" s="13"/>
      <c r="R8" s="13"/>
    </row>
    <row r="9" spans="1:18" x14ac:dyDescent="0.3">
      <c r="A9" s="14"/>
      <c r="B9" s="14"/>
      <c r="C9" s="14"/>
      <c r="D9" s="3" t="s">
        <v>7</v>
      </c>
      <c r="E9" s="3" t="s">
        <v>7</v>
      </c>
      <c r="F9" s="16" t="s">
        <v>7</v>
      </c>
      <c r="G9" s="14"/>
      <c r="H9" s="38" t="s">
        <v>6</v>
      </c>
      <c r="I9" s="14" t="s">
        <v>6</v>
      </c>
      <c r="J9" s="14" t="s">
        <v>6</v>
      </c>
      <c r="K9" s="16" t="s">
        <v>43</v>
      </c>
      <c r="L9" s="58"/>
      <c r="M9" s="55"/>
      <c r="N9" s="13"/>
      <c r="O9" s="13"/>
      <c r="P9" s="13"/>
      <c r="Q9" s="13"/>
      <c r="R9" s="13"/>
    </row>
    <row r="10" spans="1:18" x14ac:dyDescent="0.3">
      <c r="A10" s="14">
        <v>1</v>
      </c>
      <c r="B10" s="15" t="s">
        <v>121</v>
      </c>
      <c r="C10" s="16" t="s">
        <v>122</v>
      </c>
      <c r="D10" s="1">
        <v>23</v>
      </c>
      <c r="E10" s="1">
        <v>3.6</v>
      </c>
      <c r="F10" s="17" t="s">
        <v>179</v>
      </c>
      <c r="G10" s="14" t="s">
        <v>123</v>
      </c>
      <c r="H10" s="18">
        <v>340</v>
      </c>
      <c r="I10" s="18">
        <v>315.8</v>
      </c>
      <c r="J10" s="18">
        <v>380</v>
      </c>
      <c r="K10" s="11" t="s">
        <v>192</v>
      </c>
      <c r="L10" s="58" t="s">
        <v>134</v>
      </c>
      <c r="M10" s="55"/>
      <c r="N10" s="13"/>
      <c r="O10" s="13"/>
      <c r="P10" s="13"/>
      <c r="Q10" s="13"/>
      <c r="R10" s="13"/>
    </row>
    <row r="11" spans="1:18" x14ac:dyDescent="0.3">
      <c r="A11" s="1">
        <v>2</v>
      </c>
      <c r="B11" s="19" t="s">
        <v>124</v>
      </c>
      <c r="C11" s="1" t="s">
        <v>125</v>
      </c>
      <c r="D11" s="1">
        <v>0</v>
      </c>
      <c r="E11" s="1">
        <v>0</v>
      </c>
      <c r="F11" s="20" t="s">
        <v>179</v>
      </c>
      <c r="G11" s="1" t="s">
        <v>123</v>
      </c>
      <c r="H11" s="7">
        <v>530</v>
      </c>
      <c r="I11" s="7">
        <v>530</v>
      </c>
      <c r="J11" s="7">
        <v>1620</v>
      </c>
      <c r="K11" s="11" t="s">
        <v>193</v>
      </c>
      <c r="L11" s="59" t="s">
        <v>134</v>
      </c>
      <c r="M11" s="55"/>
      <c r="N11" s="13"/>
      <c r="O11" s="13"/>
      <c r="P11" s="13"/>
      <c r="Q11" s="13"/>
      <c r="R11" s="13"/>
    </row>
    <row r="12" spans="1:18" x14ac:dyDescent="0.3">
      <c r="A12" s="39" t="s">
        <v>105</v>
      </c>
      <c r="K12" s="10"/>
      <c r="O12" s="13"/>
      <c r="P12" s="13"/>
      <c r="Q12" s="13"/>
      <c r="R12" s="13"/>
    </row>
    <row r="13" spans="1:18" x14ac:dyDescent="0.3">
      <c r="A13" s="39" t="s">
        <v>101</v>
      </c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55"/>
      <c r="M13" s="55"/>
      <c r="N13" s="13"/>
      <c r="O13" s="13"/>
      <c r="P13" s="13"/>
      <c r="Q13" s="13"/>
      <c r="R13" s="13"/>
    </row>
    <row r="14" spans="1:18" x14ac:dyDescent="0.3">
      <c r="A14" s="39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55"/>
      <c r="M14" s="55"/>
      <c r="N14" s="13"/>
      <c r="O14" s="13"/>
      <c r="P14" s="13"/>
      <c r="Q14" s="13"/>
      <c r="R14" s="13"/>
    </row>
    <row r="16" spans="1:18" x14ac:dyDescent="0.3">
      <c r="A16" s="12" t="s">
        <v>181</v>
      </c>
    </row>
    <row r="18" spans="1:13" x14ac:dyDescent="0.3">
      <c r="A18" s="2" t="s">
        <v>1</v>
      </c>
      <c r="B18" s="2" t="s">
        <v>0</v>
      </c>
      <c r="C18" s="34" t="s">
        <v>2</v>
      </c>
      <c r="D18" s="2" t="s">
        <v>3</v>
      </c>
      <c r="E18" s="2" t="s">
        <v>4</v>
      </c>
      <c r="F18" s="2" t="s">
        <v>21</v>
      </c>
      <c r="G18" s="2" t="s">
        <v>36</v>
      </c>
      <c r="H18" s="2" t="s">
        <v>28</v>
      </c>
      <c r="I18" s="2" t="s">
        <v>46</v>
      </c>
      <c r="J18" s="2" t="s">
        <v>70</v>
      </c>
      <c r="K18" s="168" t="s">
        <v>9</v>
      </c>
      <c r="L18" s="173"/>
      <c r="M18" s="56" t="s">
        <v>119</v>
      </c>
    </row>
    <row r="19" spans="1:13" ht="12.75" customHeight="1" x14ac:dyDescent="0.3">
      <c r="A19" s="24"/>
      <c r="B19" s="24"/>
      <c r="C19" s="40" t="s">
        <v>50</v>
      </c>
      <c r="E19" s="40" t="s">
        <v>49</v>
      </c>
      <c r="F19" s="40" t="s">
        <v>65</v>
      </c>
      <c r="G19" s="24"/>
      <c r="I19" s="3" t="s">
        <v>47</v>
      </c>
      <c r="J19" s="41" t="s">
        <v>5</v>
      </c>
      <c r="K19" s="41" t="s">
        <v>29</v>
      </c>
      <c r="L19" s="57" t="s">
        <v>42</v>
      </c>
      <c r="M19" s="57"/>
    </row>
    <row r="20" spans="1:13" ht="12.75" customHeight="1" x14ac:dyDescent="0.3">
      <c r="A20" s="25"/>
      <c r="B20" s="25"/>
      <c r="C20" s="25"/>
      <c r="D20" s="14" t="s">
        <v>7</v>
      </c>
      <c r="E20" s="25"/>
      <c r="F20" s="14" t="s">
        <v>35</v>
      </c>
      <c r="G20" s="14" t="s">
        <v>7</v>
      </c>
      <c r="H20" s="14" t="s">
        <v>24</v>
      </c>
      <c r="I20" s="14" t="s">
        <v>6</v>
      </c>
      <c r="J20" s="14" t="s">
        <v>6</v>
      </c>
      <c r="K20" s="14" t="s">
        <v>6</v>
      </c>
      <c r="L20" s="58" t="s">
        <v>43</v>
      </c>
      <c r="M20" s="58"/>
    </row>
    <row r="21" spans="1:13" x14ac:dyDescent="0.3">
      <c r="A21" s="29"/>
      <c r="B21" s="29"/>
      <c r="C21" s="29"/>
      <c r="D21" s="29"/>
      <c r="E21" s="29"/>
      <c r="F21" s="29"/>
      <c r="G21" s="29"/>
      <c r="H21" s="29"/>
      <c r="I21" s="29"/>
      <c r="J21" s="29"/>
      <c r="K21" s="29"/>
      <c r="L21" s="60"/>
      <c r="M21" s="59"/>
    </row>
    <row r="22" spans="1:13" x14ac:dyDescent="0.3">
      <c r="A22" s="29"/>
      <c r="B22" s="29"/>
      <c r="C22" s="29"/>
      <c r="D22" s="29"/>
      <c r="E22" s="29"/>
      <c r="F22" s="29"/>
      <c r="G22" s="29"/>
      <c r="H22" s="29"/>
      <c r="I22" s="29"/>
      <c r="J22" s="29"/>
      <c r="K22" s="29"/>
      <c r="L22" s="60"/>
      <c r="M22" s="59"/>
    </row>
    <row r="23" spans="1:13" x14ac:dyDescent="0.3">
      <c r="A23" s="29"/>
      <c r="B23" s="29"/>
      <c r="C23" s="29"/>
      <c r="D23" s="29"/>
      <c r="E23" s="29"/>
      <c r="F23" s="29"/>
      <c r="G23" s="29"/>
      <c r="H23" s="29"/>
      <c r="I23" s="1"/>
      <c r="J23" s="29"/>
      <c r="K23" s="29"/>
      <c r="L23" s="60"/>
      <c r="M23" s="60"/>
    </row>
    <row r="24" spans="1:13" x14ac:dyDescent="0.3">
      <c r="A24" s="42" t="s">
        <v>72</v>
      </c>
      <c r="L24" s="61"/>
    </row>
    <row r="25" spans="1:13" x14ac:dyDescent="0.3">
      <c r="A25" s="43" t="s">
        <v>71</v>
      </c>
      <c r="L25" s="61"/>
    </row>
    <row r="26" spans="1:13" x14ac:dyDescent="0.3">
      <c r="A26" s="43" t="s">
        <v>66</v>
      </c>
      <c r="L26" s="61"/>
    </row>
    <row r="27" spans="1:13" x14ac:dyDescent="0.3">
      <c r="A27" s="43"/>
      <c r="L27" s="61"/>
    </row>
    <row r="28" spans="1:13" x14ac:dyDescent="0.3">
      <c r="L28" s="61"/>
    </row>
    <row r="29" spans="1:13" x14ac:dyDescent="0.3">
      <c r="A29" s="28" t="s">
        <v>73</v>
      </c>
      <c r="B29" s="28"/>
      <c r="C29" s="28"/>
      <c r="D29" s="28"/>
      <c r="E29" s="28"/>
      <c r="F29" s="28"/>
      <c r="L29" s="61"/>
    </row>
    <row r="30" spans="1:13" x14ac:dyDescent="0.3">
      <c r="G30" s="28"/>
      <c r="H30" s="28"/>
      <c r="I30" s="28"/>
      <c r="J30" s="28"/>
      <c r="K30" s="28"/>
      <c r="L30" s="61"/>
    </row>
    <row r="31" spans="1:13" x14ac:dyDescent="0.3">
      <c r="A31" s="2" t="s">
        <v>1</v>
      </c>
      <c r="B31" s="2" t="s">
        <v>0</v>
      </c>
      <c r="C31" s="2" t="s">
        <v>2</v>
      </c>
      <c r="D31" s="2" t="s">
        <v>17</v>
      </c>
      <c r="E31" s="2" t="s">
        <v>52</v>
      </c>
      <c r="F31" s="35" t="s">
        <v>16</v>
      </c>
      <c r="G31" s="2" t="s">
        <v>18</v>
      </c>
      <c r="H31" s="2" t="s">
        <v>19</v>
      </c>
      <c r="I31" s="2" t="s">
        <v>119</v>
      </c>
      <c r="L31" s="61"/>
    </row>
    <row r="32" spans="1:13" x14ac:dyDescent="0.3">
      <c r="A32" s="24"/>
      <c r="B32" s="24"/>
      <c r="C32" s="40" t="s">
        <v>50</v>
      </c>
      <c r="D32" s="3"/>
      <c r="E32" s="3"/>
      <c r="F32" s="37"/>
      <c r="G32" s="3" t="s">
        <v>14</v>
      </c>
      <c r="H32" s="3" t="s">
        <v>20</v>
      </c>
      <c r="I32" s="3"/>
      <c r="L32" s="61"/>
    </row>
    <row r="33" spans="1:13" x14ac:dyDescent="0.3">
      <c r="A33" s="25"/>
      <c r="B33" s="25"/>
      <c r="C33" s="14"/>
      <c r="D33" s="14"/>
      <c r="E33" s="14" t="s">
        <v>13</v>
      </c>
      <c r="F33" s="38" t="s">
        <v>7</v>
      </c>
      <c r="G33" s="14" t="s">
        <v>15</v>
      </c>
      <c r="H33" s="14" t="s">
        <v>15</v>
      </c>
      <c r="I33" s="14"/>
      <c r="L33" s="61"/>
    </row>
    <row r="34" spans="1:13" s="31" customFormat="1" ht="25.5" customHeight="1" x14ac:dyDescent="0.25">
      <c r="A34" s="21">
        <v>4822</v>
      </c>
      <c r="B34" s="30" t="s">
        <v>127</v>
      </c>
      <c r="C34" s="21" t="s">
        <v>126</v>
      </c>
      <c r="D34" s="22" t="s">
        <v>64</v>
      </c>
      <c r="E34" s="48">
        <v>500</v>
      </c>
      <c r="F34" s="21"/>
      <c r="G34" s="69">
        <v>88.77</v>
      </c>
      <c r="H34" s="69">
        <v>92.77</v>
      </c>
      <c r="I34" s="48" t="s">
        <v>134</v>
      </c>
      <c r="L34" s="62"/>
      <c r="M34" s="63"/>
    </row>
    <row r="35" spans="1:13" s="31" customFormat="1" x14ac:dyDescent="0.25">
      <c r="A35" s="21">
        <v>4821</v>
      </c>
      <c r="B35" s="30" t="s">
        <v>128</v>
      </c>
      <c r="C35" s="21" t="s">
        <v>126</v>
      </c>
      <c r="D35" s="22" t="s">
        <v>64</v>
      </c>
      <c r="E35" s="48">
        <v>300</v>
      </c>
      <c r="F35" s="21"/>
      <c r="G35" s="69">
        <v>77.599999999999994</v>
      </c>
      <c r="H35" s="69">
        <v>80.7</v>
      </c>
      <c r="I35" s="48" t="s">
        <v>134</v>
      </c>
      <c r="L35" s="62"/>
      <c r="M35" s="63"/>
    </row>
    <row r="36" spans="1:13" s="31" customFormat="1" ht="27.6" x14ac:dyDescent="0.25">
      <c r="A36" s="21">
        <v>4825</v>
      </c>
      <c r="B36" s="30" t="s">
        <v>129</v>
      </c>
      <c r="C36" s="21" t="s">
        <v>126</v>
      </c>
      <c r="D36" s="22" t="s">
        <v>130</v>
      </c>
      <c r="E36" s="48">
        <v>800</v>
      </c>
      <c r="F36" s="21"/>
      <c r="G36" s="69">
        <v>74.3</v>
      </c>
      <c r="H36" s="69">
        <v>77.3</v>
      </c>
      <c r="I36" s="48" t="s">
        <v>134</v>
      </c>
      <c r="L36" s="62"/>
      <c r="M36" s="63"/>
    </row>
    <row r="37" spans="1:13" x14ac:dyDescent="0.3">
      <c r="A37" s="39" t="s">
        <v>74</v>
      </c>
      <c r="L37" s="61"/>
    </row>
    <row r="38" spans="1:13" x14ac:dyDescent="0.3">
      <c r="A38" s="39"/>
      <c r="L38" s="61"/>
    </row>
    <row r="39" spans="1:13" x14ac:dyDescent="0.3">
      <c r="L39" s="61"/>
    </row>
    <row r="40" spans="1:13" x14ac:dyDescent="0.3">
      <c r="A40" s="28" t="s">
        <v>75</v>
      </c>
      <c r="B40" s="28"/>
      <c r="C40" s="28"/>
      <c r="D40" s="28"/>
      <c r="E40" s="28"/>
      <c r="F40" s="28"/>
      <c r="L40" s="61"/>
    </row>
    <row r="41" spans="1:13" x14ac:dyDescent="0.3">
      <c r="G41" s="28"/>
      <c r="H41" s="28"/>
      <c r="L41" s="61"/>
    </row>
    <row r="42" spans="1:13" x14ac:dyDescent="0.3">
      <c r="A42" s="2" t="s">
        <v>1</v>
      </c>
      <c r="B42" s="2" t="s">
        <v>0</v>
      </c>
      <c r="C42" s="2" t="s">
        <v>2</v>
      </c>
      <c r="D42" s="2" t="s">
        <v>48</v>
      </c>
      <c r="E42" s="2" t="s">
        <v>89</v>
      </c>
      <c r="F42" s="44" t="s">
        <v>110</v>
      </c>
      <c r="G42" s="2" t="s">
        <v>119</v>
      </c>
      <c r="H42" s="23"/>
      <c r="L42" s="61"/>
    </row>
    <row r="43" spans="1:13" x14ac:dyDescent="0.3">
      <c r="A43" s="24"/>
      <c r="B43" s="24"/>
      <c r="C43" s="40" t="s">
        <v>50</v>
      </c>
      <c r="D43" s="3" t="s">
        <v>6</v>
      </c>
      <c r="E43" s="3" t="s">
        <v>6</v>
      </c>
      <c r="F43" s="3" t="s">
        <v>7</v>
      </c>
      <c r="G43" s="3"/>
      <c r="L43" s="61"/>
    </row>
    <row r="44" spans="1:13" ht="13.5" customHeight="1" x14ac:dyDescent="0.3">
      <c r="A44" s="1">
        <v>4552</v>
      </c>
      <c r="B44" s="19" t="s">
        <v>124</v>
      </c>
      <c r="C44" s="1" t="s">
        <v>136</v>
      </c>
      <c r="D44" s="8">
        <v>530</v>
      </c>
      <c r="E44" s="8">
        <v>530</v>
      </c>
      <c r="F44" s="1">
        <v>98.5</v>
      </c>
      <c r="G44" s="1" t="s">
        <v>134</v>
      </c>
      <c r="L44" s="61"/>
    </row>
    <row r="45" spans="1:13" ht="13.5" customHeight="1" x14ac:dyDescent="0.3">
      <c r="A45" s="1" t="s">
        <v>222</v>
      </c>
      <c r="B45" s="19" t="s">
        <v>223</v>
      </c>
      <c r="C45" s="1" t="s">
        <v>224</v>
      </c>
      <c r="D45" s="8">
        <v>300</v>
      </c>
      <c r="E45" s="8">
        <v>300</v>
      </c>
      <c r="F45" s="1">
        <v>6</v>
      </c>
      <c r="G45" s="1" t="s">
        <v>134</v>
      </c>
      <c r="L45" s="61"/>
    </row>
    <row r="46" spans="1:13" x14ac:dyDescent="0.3">
      <c r="A46" s="39" t="s">
        <v>88</v>
      </c>
      <c r="F46" s="9" t="s">
        <v>215</v>
      </c>
      <c r="L46" s="61"/>
    </row>
    <row r="47" spans="1:13" x14ac:dyDescent="0.3">
      <c r="A47" s="9" t="s">
        <v>102</v>
      </c>
      <c r="L47" s="61"/>
    </row>
    <row r="48" spans="1:13" x14ac:dyDescent="0.3">
      <c r="A48" s="9" t="s">
        <v>109</v>
      </c>
      <c r="L48" s="61"/>
    </row>
    <row r="49" spans="1:15" x14ac:dyDescent="0.3">
      <c r="L49" s="61"/>
    </row>
    <row r="50" spans="1:15" x14ac:dyDescent="0.3">
      <c r="L50" s="61"/>
    </row>
    <row r="51" spans="1:15" x14ac:dyDescent="0.3">
      <c r="A51" s="28" t="s">
        <v>90</v>
      </c>
      <c r="B51" s="28"/>
      <c r="C51" s="28"/>
      <c r="D51" s="28"/>
      <c r="E51" s="28"/>
      <c r="F51" s="28"/>
      <c r="L51" s="61"/>
    </row>
    <row r="52" spans="1:15" x14ac:dyDescent="0.3">
      <c r="G52" s="28"/>
      <c r="H52" s="28"/>
      <c r="I52" s="28"/>
      <c r="L52" s="61"/>
    </row>
    <row r="53" spans="1:15" x14ac:dyDescent="0.3">
      <c r="A53" s="2" t="s">
        <v>1</v>
      </c>
      <c r="B53" s="2" t="s">
        <v>0</v>
      </c>
      <c r="C53" s="2" t="s">
        <v>2</v>
      </c>
      <c r="D53" s="2" t="s">
        <v>46</v>
      </c>
      <c r="E53" s="2" t="s">
        <v>70</v>
      </c>
      <c r="F53" s="2" t="s">
        <v>44</v>
      </c>
      <c r="G53" s="35" t="s">
        <v>32</v>
      </c>
      <c r="H53" s="2" t="s">
        <v>53</v>
      </c>
      <c r="I53" s="2" t="s">
        <v>119</v>
      </c>
      <c r="L53" s="61"/>
    </row>
    <row r="54" spans="1:15" x14ac:dyDescent="0.3">
      <c r="A54" s="24"/>
      <c r="B54" s="24"/>
      <c r="C54" s="40" t="s">
        <v>50</v>
      </c>
      <c r="D54" s="3" t="s">
        <v>47</v>
      </c>
      <c r="E54" s="3" t="s">
        <v>10</v>
      </c>
      <c r="F54" s="37" t="s">
        <v>37</v>
      </c>
      <c r="G54" s="37" t="s">
        <v>37</v>
      </c>
      <c r="H54" s="3" t="s">
        <v>54</v>
      </c>
      <c r="I54" s="3"/>
      <c r="L54" s="61"/>
    </row>
    <row r="55" spans="1:15" x14ac:dyDescent="0.3">
      <c r="A55" s="24"/>
      <c r="B55" s="24"/>
      <c r="C55" s="24"/>
      <c r="D55" s="3" t="s">
        <v>6</v>
      </c>
      <c r="E55" s="3" t="s">
        <v>6</v>
      </c>
      <c r="F55" s="24"/>
      <c r="G55" s="45"/>
      <c r="H55" s="40" t="s">
        <v>49</v>
      </c>
      <c r="I55" s="25"/>
      <c r="L55" s="61"/>
    </row>
    <row r="56" spans="1:15" x14ac:dyDescent="0.3">
      <c r="A56" s="1">
        <v>4844</v>
      </c>
      <c r="B56" s="19" t="s">
        <v>121</v>
      </c>
      <c r="C56" s="1" t="s">
        <v>138</v>
      </c>
      <c r="D56" s="8">
        <v>300</v>
      </c>
      <c r="E56" s="8">
        <v>300</v>
      </c>
      <c r="F56" s="1" t="s">
        <v>139</v>
      </c>
      <c r="G56" s="1" t="s">
        <v>139</v>
      </c>
      <c r="H56" s="1" t="s">
        <v>140</v>
      </c>
      <c r="I56" s="1" t="s">
        <v>134</v>
      </c>
      <c r="L56" s="61"/>
    </row>
    <row r="57" spans="1:15" x14ac:dyDescent="0.3">
      <c r="A57" s="1">
        <v>4553</v>
      </c>
      <c r="B57" s="19" t="s">
        <v>141</v>
      </c>
      <c r="C57" s="1" t="s">
        <v>138</v>
      </c>
      <c r="D57" s="8">
        <v>520</v>
      </c>
      <c r="E57" s="8">
        <v>520</v>
      </c>
      <c r="F57" s="1" t="s">
        <v>139</v>
      </c>
      <c r="G57" s="1" t="s">
        <v>139</v>
      </c>
      <c r="H57" s="1" t="s">
        <v>140</v>
      </c>
      <c r="I57" s="1" t="s">
        <v>134</v>
      </c>
      <c r="L57" s="61"/>
    </row>
    <row r="58" spans="1:15" x14ac:dyDescent="0.3">
      <c r="A58" s="39" t="s">
        <v>103</v>
      </c>
      <c r="J58" s="10"/>
      <c r="L58" s="61"/>
    </row>
    <row r="59" spans="1:15" x14ac:dyDescent="0.3">
      <c r="A59" s="39" t="s">
        <v>106</v>
      </c>
      <c r="J59" s="10"/>
      <c r="L59" s="61"/>
    </row>
    <row r="60" spans="1:15" x14ac:dyDescent="0.3">
      <c r="K60" s="10"/>
    </row>
    <row r="62" spans="1:15" x14ac:dyDescent="0.3">
      <c r="A62" s="28" t="s">
        <v>76</v>
      </c>
      <c r="B62" s="28"/>
      <c r="C62" s="28"/>
      <c r="D62" s="28"/>
      <c r="E62" s="28"/>
      <c r="F62" s="28"/>
    </row>
    <row r="63" spans="1:15" x14ac:dyDescent="0.3">
      <c r="A63" s="28"/>
      <c r="B63" s="28"/>
      <c r="C63" s="28"/>
      <c r="D63" s="28"/>
      <c r="E63" s="28"/>
      <c r="F63" s="28"/>
    </row>
    <row r="64" spans="1:15" x14ac:dyDescent="0.3">
      <c r="A64" s="2" t="s">
        <v>1</v>
      </c>
      <c r="B64" s="2" t="s">
        <v>0</v>
      </c>
      <c r="C64" s="2" t="s">
        <v>25</v>
      </c>
      <c r="D64" s="2" t="s">
        <v>2</v>
      </c>
      <c r="E64" s="2" t="s">
        <v>4</v>
      </c>
      <c r="F64" s="168" t="s">
        <v>22</v>
      </c>
      <c r="G64" s="169"/>
      <c r="H64" s="169"/>
      <c r="I64" s="169"/>
      <c r="J64" s="169"/>
      <c r="K64" s="173"/>
      <c r="L64" s="56" t="s">
        <v>39</v>
      </c>
      <c r="M64" s="56" t="s">
        <v>45</v>
      </c>
      <c r="N64" s="35" t="s">
        <v>111</v>
      </c>
      <c r="O64" s="2" t="s">
        <v>119</v>
      </c>
    </row>
    <row r="65" spans="1:15" x14ac:dyDescent="0.3">
      <c r="A65" s="3"/>
      <c r="B65" s="3"/>
      <c r="C65" s="3" t="s">
        <v>26</v>
      </c>
      <c r="D65" s="40" t="s">
        <v>50</v>
      </c>
      <c r="E65" s="3" t="s">
        <v>8</v>
      </c>
      <c r="F65" s="36" t="s">
        <v>58</v>
      </c>
      <c r="G65" s="3" t="s">
        <v>59</v>
      </c>
      <c r="H65" s="3" t="s">
        <v>60</v>
      </c>
      <c r="I65" s="3" t="s">
        <v>61</v>
      </c>
      <c r="J65" s="3" t="s">
        <v>62</v>
      </c>
      <c r="K65" s="2" t="s">
        <v>185</v>
      </c>
      <c r="L65" s="57" t="s">
        <v>7</v>
      </c>
      <c r="M65" s="57" t="s">
        <v>6</v>
      </c>
      <c r="N65" s="37" t="s">
        <v>112</v>
      </c>
      <c r="O65" s="3"/>
    </row>
    <row r="66" spans="1:15" x14ac:dyDescent="0.3">
      <c r="A66" s="46" t="s">
        <v>186</v>
      </c>
      <c r="B66" s="47" t="s">
        <v>279</v>
      </c>
      <c r="C66" s="48" t="s">
        <v>178</v>
      </c>
      <c r="D66" s="48" t="s">
        <v>142</v>
      </c>
      <c r="E66" s="88">
        <v>700</v>
      </c>
      <c r="F66" s="89">
        <v>0</v>
      </c>
      <c r="G66" s="89">
        <v>0</v>
      </c>
      <c r="H66" s="89">
        <v>0</v>
      </c>
      <c r="I66" s="89">
        <v>128</v>
      </c>
      <c r="J66" s="89">
        <v>0</v>
      </c>
      <c r="K66" s="89">
        <v>0</v>
      </c>
      <c r="L66" s="90">
        <f>+SUM(F66:K66)</f>
        <v>128</v>
      </c>
      <c r="M66" s="90">
        <v>1154.5353001942487</v>
      </c>
      <c r="N66" s="90">
        <v>340</v>
      </c>
      <c r="O66" s="91" t="s">
        <v>134</v>
      </c>
    </row>
    <row r="67" spans="1:15" x14ac:dyDescent="0.3">
      <c r="A67" s="46" t="s">
        <v>186</v>
      </c>
      <c r="B67" s="47" t="s">
        <v>279</v>
      </c>
      <c r="C67" s="48" t="s">
        <v>178</v>
      </c>
      <c r="D67" s="48" t="s">
        <v>142</v>
      </c>
      <c r="E67" s="88">
        <v>400</v>
      </c>
      <c r="F67" s="89">
        <v>0</v>
      </c>
      <c r="G67" s="89">
        <v>0</v>
      </c>
      <c r="H67" s="89">
        <v>0</v>
      </c>
      <c r="I67" s="89">
        <v>31</v>
      </c>
      <c r="J67" s="89">
        <v>0</v>
      </c>
      <c r="K67" s="89">
        <v>0</v>
      </c>
      <c r="L67" s="90">
        <f t="shared" ref="L67:L84" si="0">+SUM(F67:K67)</f>
        <v>31</v>
      </c>
      <c r="M67" s="90">
        <v>451.61325924049527</v>
      </c>
      <c r="N67" s="90">
        <v>340</v>
      </c>
      <c r="O67" s="91" t="s">
        <v>134</v>
      </c>
    </row>
    <row r="68" spans="1:15" x14ac:dyDescent="0.3">
      <c r="A68" s="46" t="s">
        <v>186</v>
      </c>
      <c r="B68" s="47" t="s">
        <v>279</v>
      </c>
      <c r="C68" s="48" t="s">
        <v>178</v>
      </c>
      <c r="D68" s="48" t="s">
        <v>136</v>
      </c>
      <c r="E68" s="88">
        <v>300</v>
      </c>
      <c r="F68" s="89">
        <v>426</v>
      </c>
      <c r="G68" s="89">
        <v>0</v>
      </c>
      <c r="H68" s="89">
        <v>0</v>
      </c>
      <c r="I68" s="89">
        <v>0</v>
      </c>
      <c r="J68" s="89">
        <v>0</v>
      </c>
      <c r="K68" s="89">
        <v>431</v>
      </c>
      <c r="L68" s="90">
        <f t="shared" si="0"/>
        <v>857</v>
      </c>
      <c r="M68" s="90">
        <v>451.61325924049527</v>
      </c>
      <c r="N68" s="90">
        <v>340</v>
      </c>
      <c r="O68" s="91" t="s">
        <v>134</v>
      </c>
    </row>
    <row r="69" spans="1:15" x14ac:dyDescent="0.3">
      <c r="A69" s="46" t="s">
        <v>184</v>
      </c>
      <c r="B69" s="47" t="s">
        <v>280</v>
      </c>
      <c r="C69" s="48" t="s">
        <v>178</v>
      </c>
      <c r="D69" s="48" t="s">
        <v>136</v>
      </c>
      <c r="E69" s="88">
        <v>300</v>
      </c>
      <c r="F69" s="92">
        <v>2568</v>
      </c>
      <c r="G69" s="89">
        <v>0</v>
      </c>
      <c r="H69" s="89">
        <v>0</v>
      </c>
      <c r="I69" s="89">
        <v>0</v>
      </c>
      <c r="J69" s="89">
        <v>0</v>
      </c>
      <c r="K69" s="89">
        <v>0</v>
      </c>
      <c r="L69" s="90">
        <f t="shared" si="0"/>
        <v>2568</v>
      </c>
      <c r="M69" s="90">
        <v>585.91436302552438</v>
      </c>
      <c r="N69" s="90">
        <v>148.20543784052609</v>
      </c>
      <c r="O69" s="91" t="s">
        <v>134</v>
      </c>
    </row>
    <row r="70" spans="1:15" x14ac:dyDescent="0.3">
      <c r="A70" s="46" t="s">
        <v>184</v>
      </c>
      <c r="B70" s="47" t="s">
        <v>280</v>
      </c>
      <c r="C70" s="48" t="s">
        <v>178</v>
      </c>
      <c r="D70" s="48" t="s">
        <v>136</v>
      </c>
      <c r="E70" s="88">
        <v>500</v>
      </c>
      <c r="F70" s="92">
        <v>2575</v>
      </c>
      <c r="G70" s="89">
        <v>0</v>
      </c>
      <c r="H70" s="89">
        <v>0</v>
      </c>
      <c r="I70" s="89">
        <v>0</v>
      </c>
      <c r="J70" s="89">
        <v>0</v>
      </c>
      <c r="K70" s="89">
        <v>0</v>
      </c>
      <c r="L70" s="90">
        <f t="shared" si="0"/>
        <v>2575</v>
      </c>
      <c r="M70" s="90">
        <v>585.91436302552438</v>
      </c>
      <c r="N70" s="90">
        <v>148.20543784052609</v>
      </c>
      <c r="O70" s="91" t="s">
        <v>134</v>
      </c>
    </row>
    <row r="71" spans="1:15" x14ac:dyDescent="0.3">
      <c r="A71" s="46" t="s">
        <v>184</v>
      </c>
      <c r="B71" s="47" t="s">
        <v>280</v>
      </c>
      <c r="C71" s="48" t="s">
        <v>178</v>
      </c>
      <c r="D71" s="48" t="s">
        <v>136</v>
      </c>
      <c r="E71" s="88">
        <v>600</v>
      </c>
      <c r="F71" s="92">
        <v>0</v>
      </c>
      <c r="G71" s="89">
        <v>0</v>
      </c>
      <c r="H71" s="89">
        <v>0</v>
      </c>
      <c r="I71" s="89">
        <v>0</v>
      </c>
      <c r="J71" s="89">
        <v>0</v>
      </c>
      <c r="K71" s="89">
        <v>6</v>
      </c>
      <c r="L71" s="90">
        <f t="shared" si="0"/>
        <v>6</v>
      </c>
      <c r="M71" s="90">
        <f>+M70</f>
        <v>585.91436302552438</v>
      </c>
      <c r="N71" s="90">
        <f>+N70</f>
        <v>148.20543784052609</v>
      </c>
      <c r="O71" s="91" t="s">
        <v>134</v>
      </c>
    </row>
    <row r="72" spans="1:15" x14ac:dyDescent="0.3">
      <c r="A72" s="46" t="s">
        <v>184</v>
      </c>
      <c r="B72" s="47" t="s">
        <v>280</v>
      </c>
      <c r="C72" s="48" t="s">
        <v>178</v>
      </c>
      <c r="D72" s="48" t="s">
        <v>136</v>
      </c>
      <c r="E72" s="88">
        <v>630</v>
      </c>
      <c r="F72" s="89">
        <v>0</v>
      </c>
      <c r="G72" s="89">
        <v>0</v>
      </c>
      <c r="H72" s="89">
        <v>0</v>
      </c>
      <c r="I72" s="89">
        <v>0</v>
      </c>
      <c r="J72" s="92">
        <v>3008</v>
      </c>
      <c r="K72" s="89">
        <v>0</v>
      </c>
      <c r="L72" s="90">
        <f t="shared" si="0"/>
        <v>3008</v>
      </c>
      <c r="M72" s="90">
        <v>742.8136581568242</v>
      </c>
      <c r="N72" s="90">
        <v>148.20543784052609</v>
      </c>
      <c r="O72" s="91" t="s">
        <v>134</v>
      </c>
    </row>
    <row r="73" spans="1:15" x14ac:dyDescent="0.3">
      <c r="A73" s="46" t="s">
        <v>184</v>
      </c>
      <c r="B73" s="47" t="s">
        <v>280</v>
      </c>
      <c r="C73" s="48" t="s">
        <v>178</v>
      </c>
      <c r="D73" s="48" t="s">
        <v>136</v>
      </c>
      <c r="E73" s="88">
        <v>700</v>
      </c>
      <c r="F73" s="89">
        <v>0</v>
      </c>
      <c r="G73" s="89">
        <v>0</v>
      </c>
      <c r="H73" s="89">
        <v>0</v>
      </c>
      <c r="I73" s="89">
        <v>27</v>
      </c>
      <c r="J73" s="89">
        <v>0</v>
      </c>
      <c r="K73" s="89">
        <v>0</v>
      </c>
      <c r="L73" s="90">
        <f t="shared" si="0"/>
        <v>27</v>
      </c>
      <c r="M73" s="90">
        <v>1154.5353001942487</v>
      </c>
      <c r="N73" s="90">
        <v>148.20543784052609</v>
      </c>
      <c r="O73" s="91" t="s">
        <v>134</v>
      </c>
    </row>
    <row r="74" spans="1:15" x14ac:dyDescent="0.3">
      <c r="A74" s="46" t="s">
        <v>281</v>
      </c>
      <c r="B74" s="46" t="s">
        <v>291</v>
      </c>
      <c r="C74" s="48" t="s">
        <v>178</v>
      </c>
      <c r="D74" s="48" t="s">
        <v>142</v>
      </c>
      <c r="E74" s="88">
        <v>300</v>
      </c>
      <c r="F74" s="89">
        <v>0</v>
      </c>
      <c r="G74" s="89">
        <v>0</v>
      </c>
      <c r="H74" s="89">
        <v>0</v>
      </c>
      <c r="I74" s="89">
        <v>67</v>
      </c>
      <c r="J74" s="89">
        <v>0</v>
      </c>
      <c r="K74" s="89">
        <v>0</v>
      </c>
      <c r="L74" s="90">
        <f t="shared" si="0"/>
        <v>67</v>
      </c>
      <c r="M74" s="90">
        <f>'[1]4-8-9 PEAP e Imp'!$L$13</f>
        <v>212.05750411731105</v>
      </c>
      <c r="N74" s="90">
        <f>'[1]4-8-9 PEAP e Imp'!$M$13</f>
        <v>0</v>
      </c>
      <c r="O74" s="91" t="s">
        <v>134</v>
      </c>
    </row>
    <row r="75" spans="1:15" x14ac:dyDescent="0.3">
      <c r="A75" s="47" t="s">
        <v>282</v>
      </c>
      <c r="B75" s="47" t="s">
        <v>283</v>
      </c>
      <c r="C75" s="48" t="s">
        <v>178</v>
      </c>
      <c r="D75" s="48" t="s">
        <v>136</v>
      </c>
      <c r="E75" s="88">
        <v>700</v>
      </c>
      <c r="F75" s="89">
        <v>0</v>
      </c>
      <c r="G75" s="89">
        <v>0</v>
      </c>
      <c r="H75" s="89">
        <v>0</v>
      </c>
      <c r="I75" s="89">
        <v>85</v>
      </c>
      <c r="J75" s="89">
        <v>0</v>
      </c>
      <c r="K75" s="89">
        <v>0</v>
      </c>
      <c r="L75" s="90">
        <f t="shared" si="0"/>
        <v>85</v>
      </c>
      <c r="M75" s="90">
        <v>496.88357546030448</v>
      </c>
      <c r="N75" s="90">
        <v>368.57392449424623</v>
      </c>
      <c r="O75" s="91" t="s">
        <v>134</v>
      </c>
    </row>
    <row r="76" spans="1:15" x14ac:dyDescent="0.3">
      <c r="A76" s="47" t="s">
        <v>284</v>
      </c>
      <c r="B76" s="47" t="s">
        <v>285</v>
      </c>
      <c r="C76" s="48" t="s">
        <v>178</v>
      </c>
      <c r="D76" s="48" t="s">
        <v>136</v>
      </c>
      <c r="E76" s="88" t="s">
        <v>286</v>
      </c>
      <c r="F76" s="89">
        <v>0</v>
      </c>
      <c r="G76" s="89">
        <v>0</v>
      </c>
      <c r="H76" s="89">
        <v>0</v>
      </c>
      <c r="I76" s="47">
        <v>594</v>
      </c>
      <c r="J76" s="89">
        <v>0</v>
      </c>
      <c r="K76" s="89">
        <v>0</v>
      </c>
      <c r="L76" s="90">
        <f t="shared" si="0"/>
        <v>594</v>
      </c>
      <c r="M76" s="90">
        <v>875.77212616701354</v>
      </c>
      <c r="N76" s="90">
        <v>368.57392449424623</v>
      </c>
      <c r="O76" s="91" t="s">
        <v>134</v>
      </c>
    </row>
    <row r="77" spans="1:15" x14ac:dyDescent="0.3">
      <c r="A77" s="47" t="s">
        <v>284</v>
      </c>
      <c r="B77" s="47" t="s">
        <v>285</v>
      </c>
      <c r="C77" s="48" t="s">
        <v>178</v>
      </c>
      <c r="D77" s="48" t="s">
        <v>136</v>
      </c>
      <c r="E77" s="88" t="s">
        <v>287</v>
      </c>
      <c r="F77" s="89">
        <v>0</v>
      </c>
      <c r="G77" s="89">
        <v>0</v>
      </c>
      <c r="H77" s="89">
        <v>0</v>
      </c>
      <c r="I77" s="47">
        <v>587</v>
      </c>
      <c r="J77" s="89">
        <v>0</v>
      </c>
      <c r="K77" s="89">
        <v>0</v>
      </c>
      <c r="L77" s="90">
        <f t="shared" si="0"/>
        <v>587</v>
      </c>
      <c r="M77" s="90">
        <v>875.77212616701354</v>
      </c>
      <c r="N77" s="90">
        <v>368.57392449424623</v>
      </c>
      <c r="O77" s="91" t="s">
        <v>134</v>
      </c>
    </row>
    <row r="78" spans="1:15" x14ac:dyDescent="0.3">
      <c r="A78" s="47" t="s">
        <v>284</v>
      </c>
      <c r="B78" s="47" t="s">
        <v>285</v>
      </c>
      <c r="C78" s="48" t="s">
        <v>178</v>
      </c>
      <c r="D78" s="48" t="s">
        <v>136</v>
      </c>
      <c r="E78" s="88" t="s">
        <v>245</v>
      </c>
      <c r="F78" s="89">
        <v>0</v>
      </c>
      <c r="G78" s="89">
        <v>0</v>
      </c>
      <c r="H78" s="89">
        <v>0</v>
      </c>
      <c r="I78" s="47">
        <v>286</v>
      </c>
      <c r="J78" s="89">
        <v>0</v>
      </c>
      <c r="K78" s="89">
        <v>0</v>
      </c>
      <c r="L78" s="90">
        <f t="shared" si="0"/>
        <v>286</v>
      </c>
      <c r="M78" s="90">
        <v>848.23001646924422</v>
      </c>
      <c r="N78" s="90">
        <v>368.57392449424623</v>
      </c>
      <c r="O78" s="91" t="s">
        <v>134</v>
      </c>
    </row>
    <row r="79" spans="1:15" x14ac:dyDescent="0.3">
      <c r="A79" s="49" t="s">
        <v>288</v>
      </c>
      <c r="B79" s="47" t="s">
        <v>292</v>
      </c>
      <c r="C79" s="48" t="s">
        <v>178</v>
      </c>
      <c r="D79" s="48" t="s">
        <v>136</v>
      </c>
      <c r="E79" s="88">
        <v>400</v>
      </c>
      <c r="F79" s="89">
        <v>5</v>
      </c>
      <c r="G79" s="89">
        <v>0</v>
      </c>
      <c r="H79" s="89">
        <v>0</v>
      </c>
      <c r="I79" s="47">
        <v>0</v>
      </c>
      <c r="J79" s="89">
        <v>0</v>
      </c>
      <c r="K79" s="89">
        <v>0</v>
      </c>
      <c r="L79" s="90">
        <f t="shared" si="0"/>
        <v>5</v>
      </c>
      <c r="M79" s="90">
        <v>585.91436302552438</v>
      </c>
      <c r="N79" s="90">
        <v>148.20543784052609</v>
      </c>
      <c r="O79" s="91" t="s">
        <v>134</v>
      </c>
    </row>
    <row r="80" spans="1:15" x14ac:dyDescent="0.3">
      <c r="A80" s="49" t="s">
        <v>288</v>
      </c>
      <c r="B80" s="47" t="s">
        <v>292</v>
      </c>
      <c r="C80" s="48" t="s">
        <v>178</v>
      </c>
      <c r="D80" s="48" t="s">
        <v>136</v>
      </c>
      <c r="E80" s="88">
        <v>500</v>
      </c>
      <c r="F80" s="89">
        <v>67</v>
      </c>
      <c r="G80" s="89">
        <v>0</v>
      </c>
      <c r="H80" s="89">
        <v>0</v>
      </c>
      <c r="I80" s="89">
        <v>0</v>
      </c>
      <c r="J80" s="89">
        <v>0</v>
      </c>
      <c r="K80" s="89">
        <v>0</v>
      </c>
      <c r="L80" s="90">
        <f t="shared" si="0"/>
        <v>67</v>
      </c>
      <c r="M80" s="90">
        <v>848.23001646924422</v>
      </c>
      <c r="N80" s="90">
        <v>368.57392449424623</v>
      </c>
      <c r="O80" s="91" t="s">
        <v>134</v>
      </c>
    </row>
    <row r="81" spans="1:65" x14ac:dyDescent="0.3">
      <c r="A81" s="50" t="s">
        <v>180</v>
      </c>
      <c r="B81" s="47" t="s">
        <v>289</v>
      </c>
      <c r="C81" s="48" t="s">
        <v>178</v>
      </c>
      <c r="D81" s="48" t="s">
        <v>136</v>
      </c>
      <c r="E81" s="88">
        <v>450</v>
      </c>
      <c r="F81" s="89">
        <v>263</v>
      </c>
      <c r="G81" s="89">
        <v>0</v>
      </c>
      <c r="H81" s="89">
        <v>0</v>
      </c>
      <c r="I81" s="89">
        <v>0</v>
      </c>
      <c r="J81" s="89">
        <v>0</v>
      </c>
      <c r="K81" s="89">
        <v>0</v>
      </c>
      <c r="L81" s="90">
        <f t="shared" si="0"/>
        <v>263</v>
      </c>
      <c r="M81" s="90">
        <f>'[1]4-10 Aducc'!$D$297</f>
        <v>477.12938426394993</v>
      </c>
      <c r="N81" s="90">
        <f>'[1]4-10 Aducc'!$G$297</f>
        <v>189.93436496129564</v>
      </c>
      <c r="O81" s="91" t="s">
        <v>134</v>
      </c>
    </row>
    <row r="82" spans="1:65" x14ac:dyDescent="0.3">
      <c r="A82" s="50" t="s">
        <v>180</v>
      </c>
      <c r="B82" s="47" t="s">
        <v>289</v>
      </c>
      <c r="C82" s="48" t="s">
        <v>178</v>
      </c>
      <c r="D82" s="48" t="s">
        <v>136</v>
      </c>
      <c r="E82" s="88">
        <v>400</v>
      </c>
      <c r="F82" s="89">
        <v>246</v>
      </c>
      <c r="G82" s="89">
        <v>0</v>
      </c>
      <c r="H82" s="89">
        <v>0</v>
      </c>
      <c r="I82" s="89">
        <v>0</v>
      </c>
      <c r="J82" s="89">
        <v>0</v>
      </c>
      <c r="K82" s="89">
        <v>0</v>
      </c>
      <c r="L82" s="90">
        <f t="shared" si="0"/>
        <v>246</v>
      </c>
      <c r="M82" s="90">
        <f>'[1]4-10 Aducc'!$D$323</f>
        <v>376.9911184307752</v>
      </c>
      <c r="N82" s="90">
        <f>'[1]4-10 Aducc'!$G$323</f>
        <v>189.93436496129564</v>
      </c>
      <c r="O82" s="91" t="s">
        <v>134</v>
      </c>
    </row>
    <row r="83" spans="1:65" x14ac:dyDescent="0.3">
      <c r="A83" s="50" t="s">
        <v>182</v>
      </c>
      <c r="B83" s="47" t="s">
        <v>290</v>
      </c>
      <c r="C83" s="48" t="s">
        <v>178</v>
      </c>
      <c r="D83" s="48" t="s">
        <v>136</v>
      </c>
      <c r="E83" s="88" t="s">
        <v>183</v>
      </c>
      <c r="F83" s="89">
        <v>0</v>
      </c>
      <c r="G83" s="89">
        <v>0</v>
      </c>
      <c r="H83" s="89">
        <v>0</v>
      </c>
      <c r="I83" s="92">
        <v>5837</v>
      </c>
      <c r="J83" s="89">
        <v>461</v>
      </c>
      <c r="K83" s="89">
        <v>0</v>
      </c>
      <c r="L83" s="90">
        <f>+SUM(F83:K83)</f>
        <v>6298</v>
      </c>
      <c r="M83" s="90">
        <f>MIN('[1]4-10 Aducc'!$D$141,'[1]4-10 Aducc'!$D$167,'[1]4-10 Aducc'!$D$193,'[1]4-10 Aducc'!$D$219,'[1]4-10 Aducc'!$D$271)</f>
        <v>477.12938426394993</v>
      </c>
      <c r="N83" s="90">
        <f>'[1]4-10 Aducc'!$G$141</f>
        <v>342.19369408786395</v>
      </c>
      <c r="O83" s="91" t="s">
        <v>134</v>
      </c>
    </row>
    <row r="84" spans="1:65" x14ac:dyDescent="0.3">
      <c r="A84" s="50" t="s">
        <v>182</v>
      </c>
      <c r="B84" s="47" t="s">
        <v>290</v>
      </c>
      <c r="C84" s="48" t="s">
        <v>178</v>
      </c>
      <c r="D84" s="48" t="s">
        <v>136</v>
      </c>
      <c r="E84" s="88">
        <v>450</v>
      </c>
      <c r="F84" s="89">
        <v>5</v>
      </c>
      <c r="G84" s="89">
        <v>0</v>
      </c>
      <c r="H84" s="89">
        <v>0</v>
      </c>
      <c r="I84" s="89">
        <v>0</v>
      </c>
      <c r="J84" s="89">
        <v>0</v>
      </c>
      <c r="K84" s="89">
        <v>26</v>
      </c>
      <c r="L84" s="90">
        <f t="shared" si="0"/>
        <v>31</v>
      </c>
      <c r="M84" s="90">
        <f>M83</f>
        <v>477.12938426394993</v>
      </c>
      <c r="N84" s="90">
        <f>N83</f>
        <v>342.19369408786395</v>
      </c>
      <c r="O84" s="91" t="s">
        <v>134</v>
      </c>
    </row>
    <row r="85" spans="1:65" x14ac:dyDescent="0.3">
      <c r="A85" s="51" t="s">
        <v>67</v>
      </c>
    </row>
    <row r="86" spans="1:65" x14ac:dyDescent="0.3">
      <c r="A86" s="51"/>
    </row>
    <row r="87" spans="1:65" x14ac:dyDescent="0.3">
      <c r="A87" s="51"/>
    </row>
    <row r="88" spans="1:65" x14ac:dyDescent="0.3">
      <c r="A88" s="12" t="s">
        <v>92</v>
      </c>
      <c r="H88" s="12" t="s">
        <v>93</v>
      </c>
    </row>
    <row r="90" spans="1:65" ht="27.6" x14ac:dyDescent="0.3">
      <c r="A90" s="2" t="s">
        <v>1</v>
      </c>
      <c r="B90" s="2" t="s">
        <v>0</v>
      </c>
      <c r="C90" s="52" t="s">
        <v>11</v>
      </c>
      <c r="D90" s="2" t="s">
        <v>45</v>
      </c>
      <c r="E90" s="35" t="s">
        <v>111</v>
      </c>
      <c r="F90" s="2" t="s">
        <v>119</v>
      </c>
      <c r="H90" s="2" t="s">
        <v>1</v>
      </c>
      <c r="I90" s="2" t="s">
        <v>0</v>
      </c>
      <c r="J90" s="52" t="s">
        <v>38</v>
      </c>
      <c r="K90" s="2" t="s">
        <v>45</v>
      </c>
      <c r="L90" s="64" t="s">
        <v>111</v>
      </c>
      <c r="M90" s="56" t="s">
        <v>119</v>
      </c>
    </row>
    <row r="91" spans="1:65" x14ac:dyDescent="0.3">
      <c r="A91" s="24"/>
      <c r="B91" s="24"/>
      <c r="C91" s="16"/>
      <c r="D91" s="3" t="s">
        <v>6</v>
      </c>
      <c r="E91" s="37" t="s">
        <v>112</v>
      </c>
      <c r="F91" s="3"/>
      <c r="H91" s="24"/>
      <c r="I91" s="24"/>
      <c r="J91" s="16"/>
      <c r="K91" s="3" t="s">
        <v>6</v>
      </c>
      <c r="L91" s="65" t="s">
        <v>112</v>
      </c>
      <c r="M91" s="58"/>
    </row>
    <row r="92" spans="1:65" s="29" customFormat="1" x14ac:dyDescent="0.3">
      <c r="A92" s="1">
        <v>3614</v>
      </c>
      <c r="B92" s="1" t="s">
        <v>121</v>
      </c>
      <c r="C92" s="1" t="s">
        <v>177</v>
      </c>
      <c r="D92" s="7">
        <v>300</v>
      </c>
      <c r="E92" s="7">
        <f>+D92</f>
        <v>300</v>
      </c>
      <c r="F92" s="1" t="s">
        <v>134</v>
      </c>
      <c r="G92" s="9"/>
      <c r="H92" s="1">
        <v>4379</v>
      </c>
      <c r="I92" s="19" t="s">
        <v>121</v>
      </c>
      <c r="J92" s="1" t="s">
        <v>187</v>
      </c>
      <c r="K92" s="8">
        <v>300</v>
      </c>
      <c r="L92" s="66">
        <v>300</v>
      </c>
      <c r="M92" s="59" t="s">
        <v>134</v>
      </c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/>
      <c r="BI92" s="9"/>
      <c r="BJ92" s="9"/>
      <c r="BK92" s="9"/>
      <c r="BL92" s="9"/>
      <c r="BM92" s="26"/>
    </row>
    <row r="93" spans="1:65" s="29" customFormat="1" x14ac:dyDescent="0.3">
      <c r="A93" s="1">
        <v>3610</v>
      </c>
      <c r="B93" s="1" t="s">
        <v>124</v>
      </c>
      <c r="C93" s="1" t="s">
        <v>177</v>
      </c>
      <c r="D93" s="7">
        <v>520</v>
      </c>
      <c r="E93" s="7">
        <v>342</v>
      </c>
      <c r="F93" s="1" t="s">
        <v>134</v>
      </c>
      <c r="G93" s="9"/>
      <c r="H93" s="1">
        <v>4373</v>
      </c>
      <c r="I93" s="19" t="s">
        <v>124</v>
      </c>
      <c r="J93" s="1" t="s">
        <v>187</v>
      </c>
      <c r="K93" s="8">
        <v>520</v>
      </c>
      <c r="L93" s="66">
        <v>342</v>
      </c>
      <c r="M93" s="59" t="s">
        <v>134</v>
      </c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26"/>
    </row>
    <row r="94" spans="1:65" x14ac:dyDescent="0.3">
      <c r="A94" s="39" t="s">
        <v>68</v>
      </c>
      <c r="I94" s="39" t="s">
        <v>104</v>
      </c>
    </row>
    <row r="95" spans="1:65" x14ac:dyDescent="0.3">
      <c r="A95" s="39"/>
    </row>
    <row r="97" spans="1:14" x14ac:dyDescent="0.3">
      <c r="A97" s="28" t="s">
        <v>77</v>
      </c>
      <c r="B97" s="28"/>
      <c r="C97" s="28"/>
      <c r="D97" s="28"/>
      <c r="E97" s="28"/>
      <c r="F97" s="12" t="s">
        <v>78</v>
      </c>
      <c r="K97" s="12" t="s">
        <v>117</v>
      </c>
    </row>
    <row r="98" spans="1:14" x14ac:dyDescent="0.3">
      <c r="F98" s="12" t="s">
        <v>197</v>
      </c>
    </row>
    <row r="99" spans="1:14" x14ac:dyDescent="0.3">
      <c r="A99" s="2" t="s">
        <v>1</v>
      </c>
      <c r="B99" s="2" t="s">
        <v>2</v>
      </c>
      <c r="C99" s="2" t="s">
        <v>4</v>
      </c>
      <c r="D99" s="2" t="s">
        <v>119</v>
      </c>
      <c r="F99" s="2" t="s">
        <v>1</v>
      </c>
      <c r="G99" s="2" t="s">
        <v>2</v>
      </c>
      <c r="H99" s="2" t="s">
        <v>4</v>
      </c>
      <c r="I99" s="2" t="s">
        <v>119</v>
      </c>
      <c r="K99" s="2" t="s">
        <v>1</v>
      </c>
      <c r="L99" s="56" t="s">
        <v>113</v>
      </c>
      <c r="M99" s="56" t="s">
        <v>115</v>
      </c>
      <c r="N99" s="2" t="s">
        <v>119</v>
      </c>
    </row>
    <row r="100" spans="1:14" x14ac:dyDescent="0.3">
      <c r="A100" s="25"/>
      <c r="B100" s="53" t="s">
        <v>50</v>
      </c>
      <c r="C100" s="14" t="s">
        <v>8</v>
      </c>
      <c r="D100" s="25"/>
      <c r="F100" s="25"/>
      <c r="G100" s="53" t="s">
        <v>50</v>
      </c>
      <c r="H100" s="14" t="s">
        <v>8</v>
      </c>
      <c r="I100" s="25"/>
      <c r="K100" s="25"/>
      <c r="L100" s="58" t="s">
        <v>114</v>
      </c>
      <c r="M100" s="58"/>
      <c r="N100" s="25"/>
    </row>
    <row r="101" spans="1:14" x14ac:dyDescent="0.3">
      <c r="A101" s="29" t="s">
        <v>244</v>
      </c>
      <c r="B101" s="1" t="s">
        <v>188</v>
      </c>
      <c r="C101" s="1">
        <v>600</v>
      </c>
      <c r="D101" s="1" t="s">
        <v>134</v>
      </c>
      <c r="F101" s="4"/>
      <c r="G101" s="5"/>
      <c r="H101" s="6"/>
      <c r="I101" s="6"/>
      <c r="K101" s="1">
        <v>6335</v>
      </c>
      <c r="L101" s="59">
        <v>14.5</v>
      </c>
      <c r="M101" s="59" t="s">
        <v>240</v>
      </c>
      <c r="N101" s="1" t="s">
        <v>134</v>
      </c>
    </row>
    <row r="102" spans="1:14" x14ac:dyDescent="0.3">
      <c r="A102" s="29" t="s">
        <v>246</v>
      </c>
      <c r="B102" s="1" t="s">
        <v>188</v>
      </c>
      <c r="C102" s="1">
        <v>700</v>
      </c>
      <c r="D102" s="1" t="s">
        <v>134</v>
      </c>
      <c r="F102" s="29"/>
      <c r="G102" s="29"/>
      <c r="H102" s="29"/>
      <c r="I102" s="29"/>
      <c r="K102" s="1">
        <v>6403</v>
      </c>
      <c r="L102" s="59">
        <v>500</v>
      </c>
      <c r="M102" s="59" t="s">
        <v>241</v>
      </c>
      <c r="N102" s="1" t="s">
        <v>134</v>
      </c>
    </row>
    <row r="103" spans="1:14" x14ac:dyDescent="0.3">
      <c r="A103" s="19" t="s">
        <v>297</v>
      </c>
      <c r="B103" s="1" t="s">
        <v>188</v>
      </c>
      <c r="C103" s="1">
        <v>600</v>
      </c>
      <c r="D103" s="1" t="s">
        <v>134</v>
      </c>
      <c r="F103" s="29"/>
      <c r="G103" s="29"/>
      <c r="H103" s="29"/>
      <c r="I103" s="29"/>
      <c r="K103" s="1">
        <v>6409</v>
      </c>
      <c r="L103" s="59">
        <v>500</v>
      </c>
      <c r="M103" s="59" t="s">
        <v>241</v>
      </c>
      <c r="N103" s="1" t="s">
        <v>134</v>
      </c>
    </row>
    <row r="104" spans="1:14" x14ac:dyDescent="0.3">
      <c r="A104" s="19">
        <v>54004</v>
      </c>
      <c r="B104" s="1" t="s">
        <v>132</v>
      </c>
      <c r="C104" s="1">
        <v>400</v>
      </c>
      <c r="D104" s="1" t="s">
        <v>134</v>
      </c>
      <c r="F104" s="29"/>
      <c r="G104" s="29"/>
      <c r="H104" s="29"/>
      <c r="I104" s="29"/>
      <c r="K104" s="1">
        <v>54086</v>
      </c>
      <c r="L104" s="59">
        <v>250</v>
      </c>
      <c r="M104" s="59" t="s">
        <v>121</v>
      </c>
      <c r="N104" s="1" t="s">
        <v>134</v>
      </c>
    </row>
    <row r="105" spans="1:14" x14ac:dyDescent="0.3">
      <c r="A105" s="19" t="s">
        <v>293</v>
      </c>
      <c r="B105" s="1" t="s">
        <v>132</v>
      </c>
      <c r="C105" s="1">
        <v>300</v>
      </c>
      <c r="D105" s="1" t="s">
        <v>134</v>
      </c>
      <c r="K105" s="29" t="s">
        <v>239</v>
      </c>
      <c r="L105" s="60">
        <v>66</v>
      </c>
      <c r="M105" s="60" t="s">
        <v>241</v>
      </c>
      <c r="N105" s="1" t="s">
        <v>134</v>
      </c>
    </row>
    <row r="106" spans="1:14" x14ac:dyDescent="0.3">
      <c r="A106" s="19" t="s">
        <v>294</v>
      </c>
      <c r="B106" s="1" t="s">
        <v>132</v>
      </c>
      <c r="C106" s="1">
        <v>300</v>
      </c>
      <c r="D106" s="1" t="s">
        <v>134</v>
      </c>
      <c r="K106" s="29" t="s">
        <v>214</v>
      </c>
      <c r="L106" s="60">
        <v>42</v>
      </c>
      <c r="M106" s="60" t="s">
        <v>241</v>
      </c>
      <c r="N106" s="1" t="s">
        <v>134</v>
      </c>
    </row>
    <row r="107" spans="1:14" x14ac:dyDescent="0.3">
      <c r="A107" s="19">
        <v>54021</v>
      </c>
      <c r="B107" s="1" t="s">
        <v>132</v>
      </c>
      <c r="C107" s="1">
        <v>150</v>
      </c>
      <c r="D107" s="1" t="s">
        <v>134</v>
      </c>
      <c r="F107" s="39" t="s">
        <v>107</v>
      </c>
      <c r="K107" s="29" t="s">
        <v>236</v>
      </c>
      <c r="L107" s="60">
        <v>33</v>
      </c>
      <c r="M107" s="60" t="s">
        <v>241</v>
      </c>
      <c r="N107" s="1" t="s">
        <v>134</v>
      </c>
    </row>
    <row r="108" spans="1:14" x14ac:dyDescent="0.3">
      <c r="A108" s="19" t="s">
        <v>295</v>
      </c>
      <c r="B108" s="1" t="s">
        <v>188</v>
      </c>
      <c r="C108" s="1">
        <v>150</v>
      </c>
      <c r="D108" s="1" t="s">
        <v>134</v>
      </c>
      <c r="K108" s="9" t="s">
        <v>116</v>
      </c>
      <c r="N108" s="10"/>
    </row>
    <row r="109" spans="1:14" x14ac:dyDescent="0.3">
      <c r="A109" s="19" t="s">
        <v>296</v>
      </c>
      <c r="B109" s="1" t="s">
        <v>132</v>
      </c>
      <c r="C109" s="1">
        <v>300</v>
      </c>
      <c r="D109" s="1" t="s">
        <v>134</v>
      </c>
    </row>
    <row r="110" spans="1:14" x14ac:dyDescent="0.3">
      <c r="A110" s="29"/>
      <c r="B110" s="1"/>
      <c r="C110" s="1"/>
      <c r="D110" s="1"/>
    </row>
    <row r="111" spans="1:14" x14ac:dyDescent="0.3">
      <c r="A111" s="179" t="s">
        <v>108</v>
      </c>
      <c r="B111" s="179"/>
      <c r="C111" s="179"/>
      <c r="D111" s="179"/>
    </row>
    <row r="113" spans="1:9" x14ac:dyDescent="0.3">
      <c r="A113" s="12" t="s">
        <v>33</v>
      </c>
    </row>
    <row r="114" spans="1:9" x14ac:dyDescent="0.3">
      <c r="A114" s="12"/>
    </row>
    <row r="115" spans="1:9" x14ac:dyDescent="0.3">
      <c r="A115" s="12" t="s">
        <v>79</v>
      </c>
    </row>
    <row r="116" spans="1:9" x14ac:dyDescent="0.3">
      <c r="A116" s="12"/>
    </row>
    <row r="117" spans="1:9" x14ac:dyDescent="0.3">
      <c r="A117" s="2" t="s">
        <v>1</v>
      </c>
      <c r="B117" s="2" t="s">
        <v>0</v>
      </c>
      <c r="C117" s="175" t="s">
        <v>11</v>
      </c>
      <c r="D117" s="176"/>
      <c r="E117" s="2" t="s">
        <v>45</v>
      </c>
      <c r="F117" s="35" t="s">
        <v>12</v>
      </c>
      <c r="G117" s="2" t="s">
        <v>119</v>
      </c>
    </row>
    <row r="118" spans="1:9" x14ac:dyDescent="0.3">
      <c r="A118" s="25"/>
      <c r="B118" s="25"/>
      <c r="C118" s="177" t="s">
        <v>50</v>
      </c>
      <c r="D118" s="178"/>
      <c r="E118" s="14" t="s">
        <v>6</v>
      </c>
      <c r="F118" s="38" t="s">
        <v>6</v>
      </c>
      <c r="G118" s="25"/>
    </row>
    <row r="119" spans="1:9" x14ac:dyDescent="0.3">
      <c r="A119" s="32"/>
      <c r="B119" s="32"/>
      <c r="C119" s="174"/>
      <c r="D119" s="174"/>
      <c r="E119" s="29"/>
      <c r="F119" s="29"/>
      <c r="G119" s="6"/>
    </row>
    <row r="120" spans="1:9" x14ac:dyDescent="0.3">
      <c r="A120" s="33"/>
      <c r="B120" s="33"/>
      <c r="C120" s="174"/>
      <c r="D120" s="174"/>
      <c r="E120" s="29"/>
      <c r="F120" s="29"/>
      <c r="G120" s="29"/>
    </row>
    <row r="121" spans="1:9" x14ac:dyDescent="0.3">
      <c r="A121" s="25"/>
      <c r="B121" s="25"/>
      <c r="C121" s="174"/>
      <c r="D121" s="174"/>
      <c r="E121" s="1"/>
      <c r="F121" s="1"/>
      <c r="G121" s="29"/>
    </row>
    <row r="122" spans="1:9" x14ac:dyDescent="0.3">
      <c r="A122" s="39" t="s">
        <v>68</v>
      </c>
    </row>
    <row r="123" spans="1:9" x14ac:dyDescent="0.3">
      <c r="A123" s="39"/>
    </row>
    <row r="124" spans="1:9" x14ac:dyDescent="0.3">
      <c r="A124" s="39"/>
    </row>
    <row r="125" spans="1:9" x14ac:dyDescent="0.3">
      <c r="A125" s="12" t="s">
        <v>94</v>
      </c>
    </row>
    <row r="127" spans="1:9" x14ac:dyDescent="0.3">
      <c r="A127" s="2" t="s">
        <v>1</v>
      </c>
      <c r="B127" s="2" t="s">
        <v>0</v>
      </c>
      <c r="C127" s="2" t="s">
        <v>2</v>
      </c>
      <c r="D127" s="2" t="s">
        <v>17</v>
      </c>
      <c r="E127" s="2" t="s">
        <v>52</v>
      </c>
      <c r="F127" s="35" t="s">
        <v>16</v>
      </c>
      <c r="G127" s="2" t="s">
        <v>18</v>
      </c>
      <c r="H127" s="2" t="s">
        <v>19</v>
      </c>
      <c r="I127" s="2" t="s">
        <v>119</v>
      </c>
    </row>
    <row r="128" spans="1:9" x14ac:dyDescent="0.3">
      <c r="A128" s="24"/>
      <c r="B128" s="24"/>
      <c r="C128" s="40" t="s">
        <v>50</v>
      </c>
      <c r="D128" s="3"/>
      <c r="E128" s="3"/>
      <c r="F128" s="37"/>
      <c r="G128" s="3" t="s">
        <v>14</v>
      </c>
      <c r="H128" s="3" t="s">
        <v>20</v>
      </c>
      <c r="I128" s="3"/>
    </row>
    <row r="129" spans="1:12" x14ac:dyDescent="0.3">
      <c r="A129" s="25"/>
      <c r="B129" s="25"/>
      <c r="C129" s="14"/>
      <c r="D129" s="14"/>
      <c r="E129" s="14" t="s">
        <v>13</v>
      </c>
      <c r="F129" s="38" t="s">
        <v>7</v>
      </c>
      <c r="G129" s="14" t="s">
        <v>15</v>
      </c>
      <c r="H129" s="14" t="s">
        <v>15</v>
      </c>
      <c r="I129" s="25"/>
    </row>
    <row r="130" spans="1:12" x14ac:dyDescent="0.3">
      <c r="A130" s="1">
        <v>4819</v>
      </c>
      <c r="B130" s="93" t="s">
        <v>131</v>
      </c>
      <c r="C130" s="1" t="s">
        <v>132</v>
      </c>
      <c r="D130" s="1" t="s">
        <v>64</v>
      </c>
      <c r="E130" s="94">
        <v>4000</v>
      </c>
      <c r="F130" s="1">
        <v>30</v>
      </c>
      <c r="G130" s="1">
        <v>40.61</v>
      </c>
      <c r="H130" s="95">
        <v>50.4</v>
      </c>
      <c r="I130" s="1" t="s">
        <v>134</v>
      </c>
    </row>
    <row r="131" spans="1:12" x14ac:dyDescent="0.3">
      <c r="A131" s="1">
        <v>4816</v>
      </c>
      <c r="B131" s="93" t="s">
        <v>133</v>
      </c>
      <c r="C131" s="1" t="s">
        <v>126</v>
      </c>
      <c r="D131" s="1" t="s">
        <v>64</v>
      </c>
      <c r="E131" s="94">
        <v>2000</v>
      </c>
      <c r="F131" s="1"/>
      <c r="G131" s="1">
        <v>46.36</v>
      </c>
      <c r="H131" s="1">
        <v>51.76</v>
      </c>
      <c r="I131" s="1" t="s">
        <v>134</v>
      </c>
    </row>
    <row r="132" spans="1:12" x14ac:dyDescent="0.3">
      <c r="A132" s="1">
        <v>4817</v>
      </c>
      <c r="B132" s="93" t="s">
        <v>135</v>
      </c>
      <c r="C132" s="1" t="s">
        <v>126</v>
      </c>
      <c r="D132" s="1" t="s">
        <v>64</v>
      </c>
      <c r="E132" s="94">
        <v>4000</v>
      </c>
      <c r="F132" s="1"/>
      <c r="G132" s="1">
        <v>46.36</v>
      </c>
      <c r="H132" s="1">
        <v>51.76</v>
      </c>
      <c r="I132" s="1" t="s">
        <v>134</v>
      </c>
    </row>
    <row r="133" spans="1:12" x14ac:dyDescent="0.3">
      <c r="A133" s="1">
        <v>51166</v>
      </c>
      <c r="B133" s="93" t="s">
        <v>225</v>
      </c>
      <c r="C133" s="1" t="s">
        <v>126</v>
      </c>
      <c r="D133" s="1" t="s">
        <v>64</v>
      </c>
      <c r="E133" s="94">
        <v>4000</v>
      </c>
      <c r="F133" s="1"/>
      <c r="G133" s="1">
        <v>46.36</v>
      </c>
      <c r="H133" s="1">
        <v>51.76</v>
      </c>
      <c r="I133" s="1" t="s">
        <v>134</v>
      </c>
    </row>
    <row r="134" spans="1:12" x14ac:dyDescent="0.3">
      <c r="A134" s="1" t="s">
        <v>298</v>
      </c>
      <c r="B134" s="93" t="s">
        <v>299</v>
      </c>
      <c r="C134" s="1" t="s">
        <v>126</v>
      </c>
      <c r="D134" s="1" t="s">
        <v>64</v>
      </c>
      <c r="E134" s="94">
        <v>650</v>
      </c>
      <c r="F134" s="1"/>
      <c r="G134" s="1">
        <v>11.87</v>
      </c>
      <c r="H134" s="1">
        <v>15.87</v>
      </c>
      <c r="I134" s="1" t="s">
        <v>134</v>
      </c>
    </row>
    <row r="135" spans="1:12" x14ac:dyDescent="0.3">
      <c r="A135" s="39" t="s">
        <v>96</v>
      </c>
    </row>
    <row r="136" spans="1:12" x14ac:dyDescent="0.3">
      <c r="A136" s="39"/>
    </row>
    <row r="138" spans="1:12" x14ac:dyDescent="0.3">
      <c r="A138" s="28" t="s">
        <v>51</v>
      </c>
      <c r="B138" s="28"/>
      <c r="C138" s="28"/>
      <c r="D138" s="28"/>
      <c r="E138" s="28"/>
      <c r="F138" s="28"/>
    </row>
    <row r="139" spans="1:12" x14ac:dyDescent="0.3">
      <c r="G139" s="28"/>
      <c r="H139" s="28"/>
    </row>
    <row r="140" spans="1:12" x14ac:dyDescent="0.3">
      <c r="A140" s="2" t="s">
        <v>1</v>
      </c>
      <c r="B140" s="2" t="s">
        <v>0</v>
      </c>
      <c r="C140" s="2" t="s">
        <v>2</v>
      </c>
      <c r="D140" s="2" t="s">
        <v>48</v>
      </c>
      <c r="E140" s="2" t="s">
        <v>89</v>
      </c>
      <c r="F140" s="44" t="s">
        <v>110</v>
      </c>
      <c r="G140" s="2" t="s">
        <v>119</v>
      </c>
      <c r="H140" s="23"/>
    </row>
    <row r="141" spans="1:12" x14ac:dyDescent="0.3">
      <c r="A141" s="25"/>
      <c r="B141" s="25"/>
      <c r="C141" s="53" t="s">
        <v>50</v>
      </c>
      <c r="D141" s="14" t="s">
        <v>6</v>
      </c>
      <c r="E141" s="14" t="s">
        <v>6</v>
      </c>
      <c r="F141" s="14" t="s">
        <v>7</v>
      </c>
      <c r="G141" s="3"/>
    </row>
    <row r="142" spans="1:12" ht="18.75" customHeight="1" x14ac:dyDescent="0.3">
      <c r="A142" s="1">
        <v>4820</v>
      </c>
      <c r="B142" s="19" t="s">
        <v>137</v>
      </c>
      <c r="C142" s="1" t="s">
        <v>136</v>
      </c>
      <c r="D142" s="167">
        <v>66</v>
      </c>
      <c r="E142" s="167">
        <f>+'[2]Rio Cruces'!$F$33</f>
        <v>33.282136791350609</v>
      </c>
      <c r="F142" s="167">
        <v>63</v>
      </c>
      <c r="G142" s="1" t="s">
        <v>134</v>
      </c>
      <c r="L142" s="61"/>
    </row>
    <row r="143" spans="1:12" ht="27" customHeight="1" x14ac:dyDescent="0.3">
      <c r="A143" s="19" t="s">
        <v>198</v>
      </c>
      <c r="B143" s="93" t="s">
        <v>199</v>
      </c>
      <c r="C143" s="1" t="s">
        <v>200</v>
      </c>
      <c r="D143" s="167">
        <f>+'[2]Las Animas Norte'!$C$52</f>
        <v>24</v>
      </c>
      <c r="E143" s="167">
        <f>+'[2]Las Animas Norte'!$F$53</f>
        <v>18.556178923060163</v>
      </c>
      <c r="F143" s="167">
        <f>+'[2]Las Animas Norte'!$D$52</f>
        <v>35</v>
      </c>
      <c r="G143" s="1" t="s">
        <v>134</v>
      </c>
      <c r="L143" s="61"/>
    </row>
    <row r="144" spans="1:12" ht="18.75" customHeight="1" x14ac:dyDescent="0.3">
      <c r="A144" s="19" t="s">
        <v>226</v>
      </c>
      <c r="B144" s="19" t="s">
        <v>227</v>
      </c>
      <c r="C144" s="1" t="s">
        <v>200</v>
      </c>
      <c r="D144" s="167">
        <f>+'[2]Mahuiza II'!$C$30</f>
        <v>8.98</v>
      </c>
      <c r="E144" s="167">
        <f>+'[2]Mahuiza II'!$F$31</f>
        <v>4.2149465278363278</v>
      </c>
      <c r="F144" s="167">
        <f>+'[2]Mahuiza II'!$D$30</f>
        <v>20</v>
      </c>
      <c r="G144" s="1" t="s">
        <v>134</v>
      </c>
      <c r="L144" s="61"/>
    </row>
    <row r="145" spans="1:14" ht="18.75" customHeight="1" x14ac:dyDescent="0.3">
      <c r="A145" s="19" t="s">
        <v>228</v>
      </c>
      <c r="B145" s="19" t="s">
        <v>229</v>
      </c>
      <c r="C145" s="1" t="s">
        <v>200</v>
      </c>
      <c r="D145" s="167">
        <v>40.200000000000003</v>
      </c>
      <c r="E145" s="167">
        <f>+'[2]El Bosque'!$F$31</f>
        <v>35.346826402626441</v>
      </c>
      <c r="F145" s="167">
        <f>11.6+21.5</f>
        <v>33.1</v>
      </c>
      <c r="G145" s="1" t="s">
        <v>134</v>
      </c>
      <c r="L145" s="61"/>
    </row>
    <row r="146" spans="1:14" ht="18.75" customHeight="1" x14ac:dyDescent="0.3">
      <c r="A146" s="19" t="s">
        <v>300</v>
      </c>
      <c r="B146" s="19" t="s">
        <v>301</v>
      </c>
      <c r="C146" s="1" t="s">
        <v>200</v>
      </c>
      <c r="D146" s="167">
        <v>22</v>
      </c>
      <c r="E146" s="167">
        <f>+'[2]Galilea I y II'!$F$31</f>
        <v>8.3187147126738612</v>
      </c>
      <c r="F146" s="167">
        <f>+'[2]Galilea I y II'!$D$30</f>
        <v>22</v>
      </c>
      <c r="G146" s="1" t="s">
        <v>134</v>
      </c>
      <c r="L146" s="61"/>
    </row>
    <row r="147" spans="1:14" ht="18.75" customHeight="1" x14ac:dyDescent="0.3">
      <c r="A147" s="43"/>
      <c r="B147" s="43"/>
      <c r="C147" s="10"/>
      <c r="D147" s="10"/>
      <c r="E147" s="10"/>
      <c r="F147" s="10"/>
      <c r="G147" s="10"/>
      <c r="L147" s="61"/>
    </row>
    <row r="148" spans="1:14" x14ac:dyDescent="0.3">
      <c r="A148" s="39" t="s">
        <v>88</v>
      </c>
    </row>
    <row r="149" spans="1:14" x14ac:dyDescent="0.3">
      <c r="A149" s="9" t="s">
        <v>95</v>
      </c>
    </row>
    <row r="150" spans="1:14" x14ac:dyDescent="0.3">
      <c r="A150" s="9" t="s">
        <v>109</v>
      </c>
    </row>
    <row r="153" spans="1:14" x14ac:dyDescent="0.3">
      <c r="A153" s="12" t="s">
        <v>80</v>
      </c>
    </row>
    <row r="154" spans="1:14" x14ac:dyDescent="0.3">
      <c r="L154" s="54" t="s">
        <v>215</v>
      </c>
    </row>
    <row r="155" spans="1:14" x14ac:dyDescent="0.3">
      <c r="A155" s="27" t="s">
        <v>1</v>
      </c>
      <c r="B155" s="27" t="s">
        <v>0</v>
      </c>
      <c r="C155" s="27" t="s">
        <v>55</v>
      </c>
      <c r="D155" s="27" t="s">
        <v>4</v>
      </c>
      <c r="E155" s="171" t="s">
        <v>22</v>
      </c>
      <c r="F155" s="171"/>
      <c r="G155" s="171"/>
      <c r="H155" s="171"/>
      <c r="I155" s="171"/>
      <c r="J155" s="171"/>
      <c r="K155" s="27" t="s">
        <v>39</v>
      </c>
      <c r="L155" s="67" t="s">
        <v>45</v>
      </c>
      <c r="M155" s="67" t="s">
        <v>91</v>
      </c>
      <c r="N155" s="27" t="s">
        <v>119</v>
      </c>
    </row>
    <row r="156" spans="1:14" x14ac:dyDescent="0.3">
      <c r="A156" s="27"/>
      <c r="B156" s="27"/>
      <c r="C156" s="27" t="s">
        <v>56</v>
      </c>
      <c r="D156" s="27" t="s">
        <v>8</v>
      </c>
      <c r="E156" s="27" t="s">
        <v>58</v>
      </c>
      <c r="F156" s="27" t="s">
        <v>59</v>
      </c>
      <c r="G156" s="27" t="s">
        <v>60</v>
      </c>
      <c r="H156" s="27" t="s">
        <v>61</v>
      </c>
      <c r="I156" s="27" t="s">
        <v>62</v>
      </c>
      <c r="J156" s="27" t="s">
        <v>63</v>
      </c>
      <c r="K156" s="27" t="s">
        <v>7</v>
      </c>
      <c r="L156" s="67" t="s">
        <v>6</v>
      </c>
      <c r="M156" s="67" t="s">
        <v>6</v>
      </c>
      <c r="N156" s="27"/>
    </row>
    <row r="157" spans="1:14" x14ac:dyDescent="0.3">
      <c r="A157" s="47" t="s">
        <v>206</v>
      </c>
      <c r="B157" s="47" t="s">
        <v>160</v>
      </c>
      <c r="C157" s="48" t="s">
        <v>178</v>
      </c>
      <c r="D157" s="88">
        <v>400</v>
      </c>
      <c r="E157" s="89">
        <v>536</v>
      </c>
      <c r="F157" s="89">
        <v>0</v>
      </c>
      <c r="G157" s="89">
        <v>0</v>
      </c>
      <c r="H157" s="89">
        <v>0</v>
      </c>
      <c r="I157" s="89">
        <v>0</v>
      </c>
      <c r="J157" s="89">
        <v>0</v>
      </c>
      <c r="K157" s="47">
        <f>SUM(E157:J157)</f>
        <v>536</v>
      </c>
      <c r="L157" s="90">
        <f>'[3]Cap 4 Distrib'!$C$659</f>
        <v>111.84429999999999</v>
      </c>
      <c r="M157" s="90">
        <f>'[3]Cap 4 Distrib'!$F$659</f>
        <v>81.349000000000004</v>
      </c>
      <c r="N157" s="91" t="s">
        <v>134</v>
      </c>
    </row>
    <row r="158" spans="1:14" x14ac:dyDescent="0.3">
      <c r="A158" s="47" t="s">
        <v>206</v>
      </c>
      <c r="B158" s="47" t="s">
        <v>160</v>
      </c>
      <c r="C158" s="48" t="s">
        <v>178</v>
      </c>
      <c r="D158" s="88">
        <v>200</v>
      </c>
      <c r="E158" s="89">
        <v>0</v>
      </c>
      <c r="F158" s="89">
        <v>1</v>
      </c>
      <c r="G158" s="89">
        <v>0</v>
      </c>
      <c r="H158" s="89">
        <v>0</v>
      </c>
      <c r="I158" s="89">
        <v>0</v>
      </c>
      <c r="J158" s="89">
        <v>0</v>
      </c>
      <c r="K158" s="47">
        <f>SUM(E158:J158)</f>
        <v>1</v>
      </c>
      <c r="L158" s="90"/>
      <c r="M158" s="90"/>
      <c r="N158" s="91" t="s">
        <v>134</v>
      </c>
    </row>
    <row r="159" spans="1:14" x14ac:dyDescent="0.3">
      <c r="A159" s="47" t="s">
        <v>206</v>
      </c>
      <c r="B159" s="47" t="s">
        <v>160</v>
      </c>
      <c r="C159" s="48" t="s">
        <v>178</v>
      </c>
      <c r="D159" s="88">
        <v>450</v>
      </c>
      <c r="E159" s="89">
        <v>0</v>
      </c>
      <c r="F159" s="89">
        <v>0</v>
      </c>
      <c r="G159" s="89">
        <v>0</v>
      </c>
      <c r="H159" s="89">
        <v>0</v>
      </c>
      <c r="I159" s="89">
        <v>4</v>
      </c>
      <c r="J159" s="89">
        <v>0</v>
      </c>
      <c r="K159" s="47">
        <f t="shared" ref="K159:K197" si="1">SUM(E159:J159)</f>
        <v>4</v>
      </c>
      <c r="L159" s="90"/>
      <c r="M159" s="90"/>
      <c r="N159" s="91" t="s">
        <v>134</v>
      </c>
    </row>
    <row r="160" spans="1:14" x14ac:dyDescent="0.3">
      <c r="A160" s="96" t="s">
        <v>207</v>
      </c>
      <c r="B160" s="46" t="s">
        <v>161</v>
      </c>
      <c r="C160" s="48" t="s">
        <v>178</v>
      </c>
      <c r="D160" s="48">
        <v>200</v>
      </c>
      <c r="E160" s="89">
        <v>0</v>
      </c>
      <c r="F160" s="89">
        <v>1010</v>
      </c>
      <c r="G160" s="89"/>
      <c r="H160" s="89">
        <v>12</v>
      </c>
      <c r="I160" s="89">
        <v>0</v>
      </c>
      <c r="J160" s="89"/>
      <c r="K160" s="47">
        <f t="shared" si="1"/>
        <v>1022</v>
      </c>
      <c r="L160" s="90">
        <f>'[3]Cap 4 Distrib'!$F$722</f>
        <v>11.898300000000001</v>
      </c>
      <c r="M160" s="90">
        <f>'[3]Cap 4 Distrib'!$F$707</f>
        <v>8.7013999999999996</v>
      </c>
      <c r="N160" s="91" t="s">
        <v>134</v>
      </c>
    </row>
    <row r="161" spans="1:14" x14ac:dyDescent="0.3">
      <c r="A161" s="47" t="s">
        <v>249</v>
      </c>
      <c r="B161" s="46" t="s">
        <v>203</v>
      </c>
      <c r="C161" s="48" t="s">
        <v>178</v>
      </c>
      <c r="D161" s="48" t="s">
        <v>204</v>
      </c>
      <c r="E161" s="89">
        <v>122</v>
      </c>
      <c r="F161" s="89">
        <v>0</v>
      </c>
      <c r="G161" s="89"/>
      <c r="H161" s="89">
        <v>421</v>
      </c>
      <c r="I161" s="89">
        <v>39</v>
      </c>
      <c r="J161" s="89"/>
      <c r="K161" s="47">
        <f t="shared" si="1"/>
        <v>582</v>
      </c>
      <c r="L161" s="90">
        <f>'[3]Cap 4 Distrib'!$B$219</f>
        <v>86.43950000000001</v>
      </c>
      <c r="M161" s="90">
        <f>'[3]Cap 4 Distrib'!$F$219</f>
        <v>78.493099999999998</v>
      </c>
      <c r="N161" s="91" t="s">
        <v>134</v>
      </c>
    </row>
    <row r="162" spans="1:14" x14ac:dyDescent="0.3">
      <c r="A162" s="47" t="s">
        <v>250</v>
      </c>
      <c r="B162" s="46" t="s">
        <v>159</v>
      </c>
      <c r="C162" s="48" t="s">
        <v>178</v>
      </c>
      <c r="D162" s="48" t="s">
        <v>205</v>
      </c>
      <c r="E162" s="89">
        <v>0</v>
      </c>
      <c r="F162" s="89">
        <v>0</v>
      </c>
      <c r="G162" s="89"/>
      <c r="H162" s="89">
        <v>0</v>
      </c>
      <c r="I162" s="89">
        <v>1055</v>
      </c>
      <c r="J162" s="89"/>
      <c r="K162" s="47">
        <f t="shared" si="1"/>
        <v>1055</v>
      </c>
      <c r="L162" s="90">
        <f>'[3]Cap 4 Distrib'!$B$242</f>
        <v>63.102300000000014</v>
      </c>
      <c r="M162" s="90">
        <f>'[3]Cap 4 Distrib'!$F$242</f>
        <v>57.301299999999998</v>
      </c>
      <c r="N162" s="91" t="s">
        <v>134</v>
      </c>
    </row>
    <row r="163" spans="1:14" x14ac:dyDescent="0.3">
      <c r="A163" s="96" t="s">
        <v>194</v>
      </c>
      <c r="B163" s="46" t="s">
        <v>143</v>
      </c>
      <c r="C163" s="48" t="s">
        <v>178</v>
      </c>
      <c r="D163" s="48">
        <v>200</v>
      </c>
      <c r="E163" s="89">
        <v>0</v>
      </c>
      <c r="F163" s="89">
        <v>758.81</v>
      </c>
      <c r="G163" s="89"/>
      <c r="H163" s="89">
        <v>14.4</v>
      </c>
      <c r="I163" s="89">
        <v>40.700000000000003</v>
      </c>
      <c r="J163" s="89"/>
      <c r="K163" s="47">
        <f t="shared" si="1"/>
        <v>813.91</v>
      </c>
      <c r="L163" s="90">
        <f>'[3]Cap 4 Distrib'!$F$418</f>
        <v>35.472499999999997</v>
      </c>
      <c r="M163" s="90">
        <f>'[3]Cap 4 Distrib'!$F$403</f>
        <v>34.190300000000001</v>
      </c>
      <c r="N163" s="91" t="s">
        <v>134</v>
      </c>
    </row>
    <row r="164" spans="1:14" x14ac:dyDescent="0.3">
      <c r="A164" s="96" t="s">
        <v>195</v>
      </c>
      <c r="B164" s="46" t="s">
        <v>144</v>
      </c>
      <c r="C164" s="48" t="s">
        <v>178</v>
      </c>
      <c r="D164" s="48" t="s">
        <v>145</v>
      </c>
      <c r="E164" s="89">
        <v>0</v>
      </c>
      <c r="F164" s="89">
        <v>30</v>
      </c>
      <c r="G164" s="89"/>
      <c r="H164" s="89">
        <v>0</v>
      </c>
      <c r="I164" s="89">
        <v>572</v>
      </c>
      <c r="J164" s="89"/>
      <c r="K164" s="47">
        <f t="shared" si="1"/>
        <v>602</v>
      </c>
      <c r="L164" s="90">
        <f>'[3]Cap 4 Distrib'!$F$380</f>
        <v>13.4444</v>
      </c>
      <c r="M164" s="90">
        <f>'[3]Cap 4 Distrib'!$F$380</f>
        <v>13.4444</v>
      </c>
      <c r="N164" s="91" t="s">
        <v>134</v>
      </c>
    </row>
    <row r="165" spans="1:14" x14ac:dyDescent="0.3">
      <c r="A165" s="96" t="s">
        <v>196</v>
      </c>
      <c r="B165" s="46" t="s">
        <v>176</v>
      </c>
      <c r="C165" s="48" t="s">
        <v>178</v>
      </c>
      <c r="D165" s="48" t="s">
        <v>302</v>
      </c>
      <c r="E165" s="89">
        <v>0</v>
      </c>
      <c r="F165" s="89">
        <v>0</v>
      </c>
      <c r="G165" s="89"/>
      <c r="H165" s="89">
        <v>0</v>
      </c>
      <c r="I165" s="89">
        <v>676</v>
      </c>
      <c r="J165" s="89"/>
      <c r="K165" s="47">
        <f t="shared" si="1"/>
        <v>676</v>
      </c>
      <c r="L165" s="90">
        <f>'[3]Cap 4 Distrib'!$B$564</f>
        <v>1.5898000000000003</v>
      </c>
      <c r="M165" s="90">
        <f>'[3]Cap 4 Distrib'!$F$564</f>
        <v>1.5898000000000001</v>
      </c>
      <c r="N165" s="91" t="s">
        <v>134</v>
      </c>
    </row>
    <row r="166" spans="1:14" x14ac:dyDescent="0.3">
      <c r="A166" s="96" t="s">
        <v>217</v>
      </c>
      <c r="B166" s="46" t="s">
        <v>219</v>
      </c>
      <c r="C166" s="48" t="s">
        <v>178</v>
      </c>
      <c r="D166" s="48" t="s">
        <v>156</v>
      </c>
      <c r="E166" s="89">
        <v>0</v>
      </c>
      <c r="F166" s="89">
        <v>0</v>
      </c>
      <c r="G166" s="89"/>
      <c r="H166" s="89">
        <v>18</v>
      </c>
      <c r="I166" s="89">
        <v>1101</v>
      </c>
      <c r="J166" s="89"/>
      <c r="K166" s="47">
        <f t="shared" si="1"/>
        <v>1119</v>
      </c>
      <c r="L166" s="90">
        <f>'[3]Cap 4 Distrib'!$C$449</f>
        <v>99.291999999999987</v>
      </c>
      <c r="M166" s="90">
        <f>'[3]Cap 4 Distrib'!$F$449</f>
        <v>72.075400000000002</v>
      </c>
      <c r="N166" s="91" t="s">
        <v>134</v>
      </c>
    </row>
    <row r="167" spans="1:14" x14ac:dyDescent="0.3">
      <c r="A167" s="47" t="s">
        <v>251</v>
      </c>
      <c r="B167" s="47" t="s">
        <v>252</v>
      </c>
      <c r="C167" s="47"/>
      <c r="D167" s="48" t="s">
        <v>253</v>
      </c>
      <c r="E167" s="89">
        <v>0</v>
      </c>
      <c r="F167" s="89">
        <v>0</v>
      </c>
      <c r="G167" s="89"/>
      <c r="H167" s="89">
        <v>809</v>
      </c>
      <c r="I167" s="89">
        <v>410</v>
      </c>
      <c r="J167" s="89"/>
      <c r="K167" s="47">
        <f t="shared" si="1"/>
        <v>1219</v>
      </c>
      <c r="L167" s="97">
        <v>288.63382504856213</v>
      </c>
      <c r="M167" s="97">
        <v>288.63382504856213</v>
      </c>
      <c r="N167" s="91" t="s">
        <v>134</v>
      </c>
    </row>
    <row r="168" spans="1:14" x14ac:dyDescent="0.3">
      <c r="A168" s="47" t="s">
        <v>254</v>
      </c>
      <c r="B168" s="46" t="s">
        <v>155</v>
      </c>
      <c r="C168" s="48" t="s">
        <v>178</v>
      </c>
      <c r="D168" s="48">
        <v>200</v>
      </c>
      <c r="E168" s="89">
        <v>0</v>
      </c>
      <c r="F168" s="89">
        <v>535</v>
      </c>
      <c r="G168" s="89"/>
      <c r="H168" s="89">
        <v>0</v>
      </c>
      <c r="I168" s="89">
        <v>0</v>
      </c>
      <c r="J168" s="89"/>
      <c r="K168" s="47">
        <f t="shared" si="1"/>
        <v>535</v>
      </c>
      <c r="L168" s="90">
        <f>'[3]Cap 4 Distrib'!$C$875</f>
        <v>29.111400000000003</v>
      </c>
      <c r="M168" s="90">
        <f>'[3]Cap 4 Distrib'!$F$875</f>
        <v>22.39</v>
      </c>
      <c r="N168" s="91" t="s">
        <v>134</v>
      </c>
    </row>
    <row r="169" spans="1:14" x14ac:dyDescent="0.3">
      <c r="A169" s="47" t="s">
        <v>255</v>
      </c>
      <c r="B169" s="46" t="s">
        <v>157</v>
      </c>
      <c r="C169" s="48" t="s">
        <v>178</v>
      </c>
      <c r="D169" s="48" t="s">
        <v>303</v>
      </c>
      <c r="E169" s="89">
        <v>997</v>
      </c>
      <c r="F169" s="89">
        <v>286.45</v>
      </c>
      <c r="G169" s="89"/>
      <c r="H169" s="89">
        <v>0</v>
      </c>
      <c r="I169" s="89">
        <v>244</v>
      </c>
      <c r="J169" s="89"/>
      <c r="K169" s="47">
        <f t="shared" si="1"/>
        <v>1527.45</v>
      </c>
      <c r="L169" s="90">
        <f>'[3]Cap 4 Distrib'!$B$899</f>
        <v>21.993799999999979</v>
      </c>
      <c r="M169" s="90">
        <f>'[3]Cap 4 Distrib'!$F$899</f>
        <v>16.166799999999999</v>
      </c>
      <c r="N169" s="91" t="s">
        <v>134</v>
      </c>
    </row>
    <row r="170" spans="1:14" x14ac:dyDescent="0.3">
      <c r="A170" s="47" t="s">
        <v>256</v>
      </c>
      <c r="B170" s="46" t="s">
        <v>150</v>
      </c>
      <c r="C170" s="48" t="s">
        <v>178</v>
      </c>
      <c r="D170" s="48">
        <v>355</v>
      </c>
      <c r="E170" s="89">
        <v>0</v>
      </c>
      <c r="F170" s="89">
        <v>0</v>
      </c>
      <c r="G170" s="89"/>
      <c r="H170" s="89">
        <v>0</v>
      </c>
      <c r="I170" s="89">
        <v>297.89999999999998</v>
      </c>
      <c r="J170" s="89"/>
      <c r="K170" s="47">
        <f t="shared" si="1"/>
        <v>297.89999999999998</v>
      </c>
      <c r="L170" s="90">
        <f>'[3]Cap 4 Distrib'!$C$755</f>
        <v>18.8431</v>
      </c>
      <c r="M170" s="90">
        <f>'[3]Cap 4 Distrib'!$F$755</f>
        <v>13.904</v>
      </c>
      <c r="N170" s="91" t="s">
        <v>134</v>
      </c>
    </row>
    <row r="171" spans="1:14" x14ac:dyDescent="0.3">
      <c r="A171" s="47" t="s">
        <v>257</v>
      </c>
      <c r="B171" s="46" t="s">
        <v>151</v>
      </c>
      <c r="C171" s="48" t="s">
        <v>178</v>
      </c>
      <c r="D171" s="48">
        <v>315</v>
      </c>
      <c r="E171" s="89">
        <v>0</v>
      </c>
      <c r="F171" s="89">
        <v>0</v>
      </c>
      <c r="G171" s="89"/>
      <c r="H171" s="89">
        <v>0</v>
      </c>
      <c r="I171" s="89">
        <v>437.5</v>
      </c>
      <c r="J171" s="89"/>
      <c r="K171" s="47">
        <f t="shared" si="1"/>
        <v>437.5</v>
      </c>
      <c r="L171" s="90">
        <f>'[3]Cap 4 Distrib'!$C$779</f>
        <v>6.471000000000001</v>
      </c>
      <c r="M171" s="90">
        <f>'[3]Cap 4 Distrib'!$F$779</f>
        <v>4.5850999999999997</v>
      </c>
      <c r="N171" s="91" t="s">
        <v>134</v>
      </c>
    </row>
    <row r="172" spans="1:14" x14ac:dyDescent="0.3">
      <c r="A172" s="47" t="s">
        <v>258</v>
      </c>
      <c r="B172" s="46" t="s">
        <v>152</v>
      </c>
      <c r="C172" s="48" t="s">
        <v>178</v>
      </c>
      <c r="D172" s="48" t="s">
        <v>165</v>
      </c>
      <c r="E172" s="89">
        <v>0</v>
      </c>
      <c r="F172" s="89">
        <v>0</v>
      </c>
      <c r="G172" s="89"/>
      <c r="H172" s="89">
        <v>0</v>
      </c>
      <c r="I172" s="89">
        <v>340.42</v>
      </c>
      <c r="J172" s="89"/>
      <c r="K172" s="47">
        <f t="shared" si="1"/>
        <v>340.42</v>
      </c>
      <c r="L172" s="90">
        <f>'[3]Cap 4 Distrib'!$C$803</f>
        <v>12.372099999999998</v>
      </c>
      <c r="M172" s="90">
        <f>'[3]Cap 4 Distrib'!$F$803</f>
        <v>9.3187999999999995</v>
      </c>
      <c r="N172" s="91" t="s">
        <v>134</v>
      </c>
    </row>
    <row r="173" spans="1:14" x14ac:dyDescent="0.3">
      <c r="A173" s="47" t="s">
        <v>259</v>
      </c>
      <c r="B173" s="46" t="s">
        <v>153</v>
      </c>
      <c r="C173" s="48" t="s">
        <v>178</v>
      </c>
      <c r="D173" s="48">
        <v>315</v>
      </c>
      <c r="E173" s="89">
        <v>0</v>
      </c>
      <c r="F173" s="89">
        <v>0</v>
      </c>
      <c r="G173" s="89"/>
      <c r="H173" s="89">
        <v>0</v>
      </c>
      <c r="I173" s="89">
        <v>322.12</v>
      </c>
      <c r="J173" s="89"/>
      <c r="K173" s="47">
        <f t="shared" si="1"/>
        <v>322.12</v>
      </c>
      <c r="L173" s="90">
        <f>'[3]Cap 4 Distrib'!$C$827</f>
        <v>6.471000000000001</v>
      </c>
      <c r="M173" s="90">
        <f>'[3]Cap 4 Distrib'!$F$827</f>
        <v>4.5850999999999997</v>
      </c>
      <c r="N173" s="91" t="s">
        <v>134</v>
      </c>
    </row>
    <row r="174" spans="1:14" x14ac:dyDescent="0.3">
      <c r="A174" s="47" t="s">
        <v>260</v>
      </c>
      <c r="B174" s="46" t="s">
        <v>154</v>
      </c>
      <c r="C174" s="48" t="s">
        <v>178</v>
      </c>
      <c r="D174" s="48">
        <v>315</v>
      </c>
      <c r="E174" s="89">
        <v>0</v>
      </c>
      <c r="F174" s="89">
        <v>0</v>
      </c>
      <c r="G174" s="89"/>
      <c r="H174" s="89">
        <v>0</v>
      </c>
      <c r="I174" s="89">
        <v>370</v>
      </c>
      <c r="J174" s="89"/>
      <c r="K174" s="47">
        <f t="shared" si="1"/>
        <v>370</v>
      </c>
      <c r="L174" s="90">
        <f>'[3]Cap 4 Distrib'!$C$851</f>
        <v>6.471000000000001</v>
      </c>
      <c r="M174" s="90">
        <f>'[3]Cap 4 Distrib'!$F$851</f>
        <v>4.5850999999999997</v>
      </c>
      <c r="N174" s="91" t="s">
        <v>134</v>
      </c>
    </row>
    <row r="175" spans="1:14" x14ac:dyDescent="0.3">
      <c r="A175" s="47" t="s">
        <v>261</v>
      </c>
      <c r="B175" s="98" t="s">
        <v>278</v>
      </c>
      <c r="C175" s="48" t="s">
        <v>178</v>
      </c>
      <c r="D175" s="47" t="s">
        <v>262</v>
      </c>
      <c r="E175" s="89">
        <v>0</v>
      </c>
      <c r="F175" s="89">
        <v>0</v>
      </c>
      <c r="G175" s="89"/>
      <c r="H175" s="89">
        <v>0</v>
      </c>
      <c r="I175" s="89">
        <v>1066</v>
      </c>
      <c r="J175" s="89"/>
      <c r="K175" s="47">
        <f t="shared" si="1"/>
        <v>1066</v>
      </c>
      <c r="L175" s="97">
        <f>'[3]Cap 4 Distrib'!$C$923</f>
        <v>164.80169999999993</v>
      </c>
      <c r="M175" s="97">
        <f>'[3]Cap 4 Distrib'!$F$923</f>
        <v>154.434</v>
      </c>
      <c r="N175" s="91" t="s">
        <v>134</v>
      </c>
    </row>
    <row r="176" spans="1:14" x14ac:dyDescent="0.3">
      <c r="A176" s="47" t="s">
        <v>263</v>
      </c>
      <c r="B176" s="46" t="s">
        <v>202</v>
      </c>
      <c r="C176" s="48" t="s">
        <v>178</v>
      </c>
      <c r="D176" s="48" t="s">
        <v>304</v>
      </c>
      <c r="E176" s="89">
        <v>290.18</v>
      </c>
      <c r="F176" s="89">
        <v>0</v>
      </c>
      <c r="G176" s="89"/>
      <c r="H176" s="89">
        <v>310</v>
      </c>
      <c r="I176" s="89">
        <v>0</v>
      </c>
      <c r="J176" s="89"/>
      <c r="K176" s="47">
        <f t="shared" si="1"/>
        <v>600.18000000000006</v>
      </c>
      <c r="L176" s="90">
        <f>+'[4]Cap 4 Distrib'!$B$58</f>
        <v>71.360000000000156</v>
      </c>
      <c r="M176" s="90">
        <f>+'[4]Cap 4 Distrib'!$F$58</f>
        <v>47.406131628801845</v>
      </c>
      <c r="N176" s="91" t="s">
        <v>134</v>
      </c>
    </row>
    <row r="177" spans="1:14" x14ac:dyDescent="0.3">
      <c r="A177" s="47" t="s">
        <v>264</v>
      </c>
      <c r="B177" s="47" t="s">
        <v>265</v>
      </c>
      <c r="C177" s="48" t="s">
        <v>178</v>
      </c>
      <c r="D177" s="48">
        <v>400</v>
      </c>
      <c r="E177" s="89">
        <v>0</v>
      </c>
      <c r="F177" s="89">
        <v>0</v>
      </c>
      <c r="G177" s="89"/>
      <c r="H177" s="89">
        <v>0</v>
      </c>
      <c r="I177" s="89">
        <v>412.78</v>
      </c>
      <c r="J177" s="89"/>
      <c r="K177" s="47">
        <f t="shared" si="1"/>
        <v>412.78</v>
      </c>
      <c r="L177" s="90">
        <f>+'[4]Cap 4 Isla Teja c_proyecto'!$B$12</f>
        <v>57.227440273350894</v>
      </c>
      <c r="M177" s="90">
        <f>+'[4]Cap 4 Isla Teja c_proyecto'!$F$12</f>
        <v>37.451338322600954</v>
      </c>
      <c r="N177" s="91" t="s">
        <v>134</v>
      </c>
    </row>
    <row r="178" spans="1:14" x14ac:dyDescent="0.3">
      <c r="A178" s="47" t="s">
        <v>305</v>
      </c>
      <c r="B178" s="47" t="s">
        <v>306</v>
      </c>
      <c r="C178" s="48" t="s">
        <v>178</v>
      </c>
      <c r="D178" s="48">
        <v>400</v>
      </c>
      <c r="E178" s="89">
        <v>0</v>
      </c>
      <c r="F178" s="89">
        <v>0</v>
      </c>
      <c r="G178" s="89">
        <v>0</v>
      </c>
      <c r="H178" s="89">
        <v>0</v>
      </c>
      <c r="I178" s="89">
        <v>257</v>
      </c>
      <c r="J178" s="89"/>
      <c r="K178" s="47">
        <f>SUM(E178:J178)</f>
        <v>257</v>
      </c>
      <c r="L178" s="90"/>
      <c r="M178" s="90"/>
      <c r="N178" s="91" t="s">
        <v>134</v>
      </c>
    </row>
    <row r="179" spans="1:14" x14ac:dyDescent="0.3">
      <c r="A179" s="47" t="s">
        <v>266</v>
      </c>
      <c r="B179" s="47" t="s">
        <v>267</v>
      </c>
      <c r="C179" s="48" t="s">
        <v>178</v>
      </c>
      <c r="D179" s="48">
        <v>450</v>
      </c>
      <c r="E179" s="89">
        <v>0</v>
      </c>
      <c r="F179" s="89">
        <v>0</v>
      </c>
      <c r="G179" s="89"/>
      <c r="H179" s="89">
        <v>0</v>
      </c>
      <c r="I179" s="89">
        <v>788</v>
      </c>
      <c r="J179" s="89"/>
      <c r="K179" s="47">
        <f t="shared" si="1"/>
        <v>788</v>
      </c>
      <c r="L179" s="90">
        <f>'[3]Cap 4 Distrib'!$C$947</f>
        <v>33.159700000000001</v>
      </c>
      <c r="M179" s="90">
        <f>'[3]Cap 4 Distrib'!$F$947</f>
        <v>23.769600000000001</v>
      </c>
      <c r="N179" s="91" t="s">
        <v>134</v>
      </c>
    </row>
    <row r="180" spans="1:14" x14ac:dyDescent="0.3">
      <c r="A180" s="96" t="s">
        <v>268</v>
      </c>
      <c r="B180" s="46" t="s">
        <v>149</v>
      </c>
      <c r="C180" s="48" t="s">
        <v>178</v>
      </c>
      <c r="D180" s="48" t="s">
        <v>307</v>
      </c>
      <c r="E180" s="89">
        <v>437.8</v>
      </c>
      <c r="F180" s="89">
        <v>0</v>
      </c>
      <c r="G180" s="89"/>
      <c r="H180" s="89">
        <v>176.15</v>
      </c>
      <c r="I180" s="89">
        <v>193</v>
      </c>
      <c r="J180" s="89">
        <v>19</v>
      </c>
      <c r="K180" s="47">
        <f t="shared" si="1"/>
        <v>825.95</v>
      </c>
      <c r="L180" s="90">
        <f>'[3]Cap 4 Distrib'!$C$196</f>
        <v>151.54470000000003</v>
      </c>
      <c r="M180" s="90">
        <f>'[3]Cap 4 Distrib'!$F$196</f>
        <v>124.64319999999999</v>
      </c>
      <c r="N180" s="91" t="s">
        <v>134</v>
      </c>
    </row>
    <row r="181" spans="1:14" x14ac:dyDescent="0.3">
      <c r="A181" s="96" t="s">
        <v>201</v>
      </c>
      <c r="B181" s="46" t="s">
        <v>147</v>
      </c>
      <c r="C181" s="48" t="s">
        <v>178</v>
      </c>
      <c r="D181" s="48" t="s">
        <v>148</v>
      </c>
      <c r="E181" s="89">
        <v>0</v>
      </c>
      <c r="F181" s="89">
        <v>834.02</v>
      </c>
      <c r="G181" s="89"/>
      <c r="H181" s="89">
        <v>0</v>
      </c>
      <c r="I181" s="89">
        <v>0</v>
      </c>
      <c r="J181" s="89">
        <v>4</v>
      </c>
      <c r="K181" s="47">
        <f t="shared" si="1"/>
        <v>838.02</v>
      </c>
      <c r="L181" s="90">
        <f>'[3]Cap 4 Distrib'!$C$173</f>
        <v>172.82980000000003</v>
      </c>
      <c r="M181" s="90">
        <f>'[3]Cap 4 Distrib'!$F$173</f>
        <v>138.31659999999999</v>
      </c>
      <c r="N181" s="91" t="s">
        <v>134</v>
      </c>
    </row>
    <row r="182" spans="1:14" x14ac:dyDescent="0.3">
      <c r="A182" s="96" t="s">
        <v>269</v>
      </c>
      <c r="B182" s="46" t="s">
        <v>146</v>
      </c>
      <c r="C182" s="48" t="s">
        <v>178</v>
      </c>
      <c r="D182" s="48" t="s">
        <v>308</v>
      </c>
      <c r="E182" s="89">
        <v>1642.66</v>
      </c>
      <c r="F182" s="89">
        <v>0</v>
      </c>
      <c r="G182" s="89"/>
      <c r="H182" s="89">
        <v>38</v>
      </c>
      <c r="I182" s="89">
        <v>98</v>
      </c>
      <c r="J182" s="89"/>
      <c r="K182" s="47">
        <f t="shared" si="1"/>
        <v>1778.66</v>
      </c>
      <c r="L182" s="90">
        <f>'[3]Cap 4 Distrib'!$C$288</f>
        <v>87.548400000000001</v>
      </c>
      <c r="M182" s="90">
        <f>'[3]Cap 4 Distrib'!$F$288</f>
        <v>19.853000000000002</v>
      </c>
      <c r="N182" s="91" t="s">
        <v>134</v>
      </c>
    </row>
    <row r="183" spans="1:14" x14ac:dyDescent="0.3">
      <c r="A183" s="96" t="s">
        <v>208</v>
      </c>
      <c r="B183" s="46" t="s">
        <v>162</v>
      </c>
      <c r="C183" s="48" t="s">
        <v>178</v>
      </c>
      <c r="D183" s="48">
        <v>355</v>
      </c>
      <c r="E183" s="89">
        <v>0</v>
      </c>
      <c r="F183" s="89">
        <v>726</v>
      </c>
      <c r="G183" s="89"/>
      <c r="H183" s="89">
        <v>0</v>
      </c>
      <c r="I183" s="89">
        <v>0</v>
      </c>
      <c r="J183" s="89"/>
      <c r="K183" s="47">
        <f t="shared" si="1"/>
        <v>726</v>
      </c>
      <c r="L183" s="90">
        <f>'[3]Cap 4 Distrib'!$C$495</f>
        <v>17.366100000000003</v>
      </c>
      <c r="M183" s="90">
        <f>'[3]Cap 4 Distrib'!$F$495</f>
        <v>11.8725</v>
      </c>
      <c r="N183" s="91" t="s">
        <v>134</v>
      </c>
    </row>
    <row r="184" spans="1:14" x14ac:dyDescent="0.3">
      <c r="A184" s="96" t="s">
        <v>209</v>
      </c>
      <c r="B184" s="46" t="s">
        <v>163</v>
      </c>
      <c r="C184" s="48" t="s">
        <v>178</v>
      </c>
      <c r="D184" s="48">
        <v>250</v>
      </c>
      <c r="E184" s="89">
        <v>0</v>
      </c>
      <c r="F184" s="89">
        <v>0</v>
      </c>
      <c r="G184" s="89"/>
      <c r="H184" s="89">
        <v>0</v>
      </c>
      <c r="I184" s="89">
        <v>814</v>
      </c>
      <c r="J184" s="89"/>
      <c r="K184" s="47">
        <f t="shared" si="1"/>
        <v>814</v>
      </c>
      <c r="L184" s="90">
        <f>'[3]Cap 4 Distrib'!$C$426</f>
        <v>4.9259000000000004</v>
      </c>
      <c r="M184" s="90">
        <f>'[3]Cap 4 Distrib'!$F$426</f>
        <v>1.9268000000000001</v>
      </c>
      <c r="N184" s="91" t="s">
        <v>134</v>
      </c>
    </row>
    <row r="185" spans="1:14" x14ac:dyDescent="0.3">
      <c r="A185" s="96" t="s">
        <v>210</v>
      </c>
      <c r="B185" s="46" t="s">
        <v>164</v>
      </c>
      <c r="C185" s="48" t="s">
        <v>178</v>
      </c>
      <c r="D185" s="48" t="s">
        <v>165</v>
      </c>
      <c r="E185" s="89">
        <v>0</v>
      </c>
      <c r="F185" s="89">
        <v>719.79</v>
      </c>
      <c r="G185" s="89"/>
      <c r="H185" s="89">
        <v>0</v>
      </c>
      <c r="I185" s="89">
        <v>10</v>
      </c>
      <c r="J185" s="89"/>
      <c r="K185" s="47">
        <f t="shared" si="1"/>
        <v>729.79</v>
      </c>
      <c r="L185" s="90">
        <f>'[3]Cap 4 Distrib'!$C$518</f>
        <v>45.967400000000005</v>
      </c>
      <c r="M185" s="90">
        <f>'[3]Cap 4 Distrib'!$F$518</f>
        <v>33.123600000000003</v>
      </c>
      <c r="N185" s="91" t="s">
        <v>134</v>
      </c>
    </row>
    <row r="186" spans="1:14" x14ac:dyDescent="0.3">
      <c r="A186" s="96" t="s">
        <v>191</v>
      </c>
      <c r="B186" s="46" t="s">
        <v>174</v>
      </c>
      <c r="C186" s="48" t="s">
        <v>178</v>
      </c>
      <c r="D186" s="48">
        <v>450</v>
      </c>
      <c r="E186" s="89">
        <v>0</v>
      </c>
      <c r="F186" s="89">
        <v>0</v>
      </c>
      <c r="G186" s="89"/>
      <c r="H186" s="89">
        <v>0</v>
      </c>
      <c r="I186" s="89">
        <v>757.66</v>
      </c>
      <c r="J186" s="89"/>
      <c r="K186" s="47">
        <f t="shared" si="1"/>
        <v>757.66</v>
      </c>
      <c r="L186" s="90">
        <f>'[3]Cap 4 Distrib'!$C$541</f>
        <v>36.594000000000001</v>
      </c>
      <c r="M186" s="90">
        <f>'[3]Cap 4 Distrib'!$F$541</f>
        <v>26.4818</v>
      </c>
      <c r="N186" s="91" t="s">
        <v>134</v>
      </c>
    </row>
    <row r="187" spans="1:14" x14ac:dyDescent="0.3">
      <c r="A187" s="96" t="s">
        <v>270</v>
      </c>
      <c r="B187" s="46" t="s">
        <v>175</v>
      </c>
      <c r="C187" s="48" t="s">
        <v>178</v>
      </c>
      <c r="D187" s="48">
        <v>700</v>
      </c>
      <c r="E187" s="89">
        <v>1203</v>
      </c>
      <c r="F187" s="89">
        <v>0</v>
      </c>
      <c r="G187" s="89"/>
      <c r="H187" s="89">
        <v>0</v>
      </c>
      <c r="I187" s="89">
        <v>0</v>
      </c>
      <c r="J187" s="89"/>
      <c r="K187" s="47">
        <f t="shared" si="1"/>
        <v>1203</v>
      </c>
      <c r="L187" s="90">
        <f>'[3]Cap 4 Distrib'!$B$32</f>
        <v>475.61509999999998</v>
      </c>
      <c r="M187" s="90">
        <f>'[3]Cap 4 Distrib'!$F$32</f>
        <v>387.96080000000001</v>
      </c>
      <c r="N187" s="91" t="s">
        <v>134</v>
      </c>
    </row>
    <row r="188" spans="1:14" x14ac:dyDescent="0.3">
      <c r="A188" s="96" t="s">
        <v>211</v>
      </c>
      <c r="B188" s="46" t="s">
        <v>166</v>
      </c>
      <c r="C188" s="48" t="s">
        <v>178</v>
      </c>
      <c r="D188" s="48" t="s">
        <v>167</v>
      </c>
      <c r="E188" s="89">
        <v>1190.07</v>
      </c>
      <c r="F188" s="89">
        <v>0</v>
      </c>
      <c r="G188" s="89"/>
      <c r="H188" s="89">
        <v>0</v>
      </c>
      <c r="I188" s="89">
        <v>0</v>
      </c>
      <c r="J188" s="89">
        <v>3</v>
      </c>
      <c r="K188" s="47">
        <f t="shared" si="1"/>
        <v>1193.07</v>
      </c>
      <c r="L188" s="90">
        <f>'[3]Cap 4 Distrib'!$C$334</f>
        <v>160.92850000000016</v>
      </c>
      <c r="M188" s="90">
        <f>'[3]Cap 4 Distrib'!$F$334</f>
        <v>36.480699999999999</v>
      </c>
      <c r="N188" s="91" t="s">
        <v>134</v>
      </c>
    </row>
    <row r="189" spans="1:14" x14ac:dyDescent="0.3">
      <c r="A189" s="96" t="s">
        <v>271</v>
      </c>
      <c r="B189" s="46" t="s">
        <v>158</v>
      </c>
      <c r="C189" s="48" t="s">
        <v>178</v>
      </c>
      <c r="D189" s="48">
        <v>400</v>
      </c>
      <c r="E189" s="89">
        <v>508</v>
      </c>
      <c r="F189" s="89">
        <v>0</v>
      </c>
      <c r="G189" s="89"/>
      <c r="H189" s="89">
        <v>0</v>
      </c>
      <c r="I189" s="89">
        <v>0</v>
      </c>
      <c r="J189" s="89"/>
      <c r="K189" s="47">
        <f t="shared" si="1"/>
        <v>508</v>
      </c>
      <c r="L189" s="90">
        <f>'[3]Cap 4 Distrib'!$C$81</f>
        <v>177.47480000000004</v>
      </c>
      <c r="M189" s="90">
        <f>'[3]Cap 4 Distrib'!$F$81</f>
        <v>119.80929999999999</v>
      </c>
      <c r="N189" s="91" t="s">
        <v>134</v>
      </c>
    </row>
    <row r="190" spans="1:14" x14ac:dyDescent="0.3">
      <c r="A190" s="47" t="s">
        <v>272</v>
      </c>
      <c r="B190" s="47" t="s">
        <v>273</v>
      </c>
      <c r="C190" s="48" t="s">
        <v>178</v>
      </c>
      <c r="D190" s="48">
        <v>450</v>
      </c>
      <c r="E190" s="89">
        <v>0</v>
      </c>
      <c r="F190" s="89">
        <v>0</v>
      </c>
      <c r="G190" s="89"/>
      <c r="H190" s="89">
        <v>0</v>
      </c>
      <c r="I190" s="89">
        <v>1623.3</v>
      </c>
      <c r="J190" s="89"/>
      <c r="K190" s="47">
        <f t="shared" si="1"/>
        <v>1623.3</v>
      </c>
      <c r="L190" s="90">
        <f>'[3]Cap 4 Distrib'!$C$731</f>
        <v>67.781099999999967</v>
      </c>
      <c r="M190" s="90">
        <f>'[3]Cap 4 Distrib'!$F$731</f>
        <v>49.710999999999999</v>
      </c>
      <c r="N190" s="91" t="s">
        <v>134</v>
      </c>
    </row>
    <row r="191" spans="1:14" x14ac:dyDescent="0.3">
      <c r="A191" s="96" t="s">
        <v>274</v>
      </c>
      <c r="B191" s="46" t="s">
        <v>168</v>
      </c>
      <c r="C191" s="48" t="s">
        <v>178</v>
      </c>
      <c r="D191" s="48" t="s">
        <v>309</v>
      </c>
      <c r="E191" s="89">
        <v>1831.25</v>
      </c>
      <c r="F191" s="89">
        <v>0</v>
      </c>
      <c r="G191" s="89"/>
      <c r="H191" s="89">
        <v>10</v>
      </c>
      <c r="I191" s="89">
        <v>184</v>
      </c>
      <c r="J191" s="89"/>
      <c r="K191" s="47">
        <f t="shared" si="1"/>
        <v>2025.25</v>
      </c>
      <c r="L191" s="90">
        <f>'[3]Cap 4 Distrib'!$C$265</f>
        <v>101.99850000000002</v>
      </c>
      <c r="M191" s="90">
        <f>'[3]Cap 4 Distrib'!$F$265</f>
        <v>17.684999999999999</v>
      </c>
      <c r="N191" s="91" t="s">
        <v>134</v>
      </c>
    </row>
    <row r="192" spans="1:14" x14ac:dyDescent="0.3">
      <c r="A192" s="96" t="s">
        <v>275</v>
      </c>
      <c r="B192" s="46" t="s">
        <v>169</v>
      </c>
      <c r="C192" s="48" t="s">
        <v>178</v>
      </c>
      <c r="D192" s="48" t="s">
        <v>212</v>
      </c>
      <c r="E192" s="89">
        <v>0</v>
      </c>
      <c r="F192" s="89">
        <v>0</v>
      </c>
      <c r="G192" s="89"/>
      <c r="H192" s="89">
        <v>9.4499999999999993</v>
      </c>
      <c r="I192" s="89">
        <v>0</v>
      </c>
      <c r="J192" s="89">
        <v>927.81</v>
      </c>
      <c r="K192" s="47">
        <f t="shared" si="1"/>
        <v>937.26</v>
      </c>
      <c r="L192" s="90">
        <f>'[3]Cap 4 Distrib'!$C$971</f>
        <v>35.194299999999998</v>
      </c>
      <c r="M192" s="90">
        <f>'[3]Cap 4 Distrib'!$F$971</f>
        <v>24.937799999999999</v>
      </c>
      <c r="N192" s="91" t="s">
        <v>134</v>
      </c>
    </row>
    <row r="193" spans="1:14" x14ac:dyDescent="0.3">
      <c r="A193" s="96" t="s">
        <v>276</v>
      </c>
      <c r="B193" s="46" t="s">
        <v>171</v>
      </c>
      <c r="C193" s="48" t="s">
        <v>178</v>
      </c>
      <c r="D193" s="48">
        <v>200</v>
      </c>
      <c r="E193" s="89">
        <v>0</v>
      </c>
      <c r="F193" s="89">
        <v>661.83</v>
      </c>
      <c r="G193" s="89"/>
      <c r="H193" s="89">
        <v>0</v>
      </c>
      <c r="I193" s="89">
        <v>0</v>
      </c>
      <c r="J193" s="89"/>
      <c r="K193" s="47">
        <f t="shared" si="1"/>
        <v>661.83</v>
      </c>
      <c r="L193" s="90">
        <f>'[3]Cap 4 Distrib'!$C$587</f>
        <v>15.619400000000001</v>
      </c>
      <c r="M193" s="90">
        <f>'[3]Cap 4 Distrib'!$F$587</f>
        <v>11.1493</v>
      </c>
      <c r="N193" s="91" t="s">
        <v>134</v>
      </c>
    </row>
    <row r="194" spans="1:14" x14ac:dyDescent="0.3">
      <c r="A194" s="96" t="s">
        <v>277</v>
      </c>
      <c r="B194" s="46" t="s">
        <v>170</v>
      </c>
      <c r="C194" s="48" t="s">
        <v>178</v>
      </c>
      <c r="D194" s="48">
        <v>300</v>
      </c>
      <c r="E194" s="89">
        <v>515.88</v>
      </c>
      <c r="F194" s="89">
        <v>0</v>
      </c>
      <c r="G194" s="89"/>
      <c r="H194" s="89">
        <v>0</v>
      </c>
      <c r="I194" s="89">
        <v>0</v>
      </c>
      <c r="J194" s="89"/>
      <c r="K194" s="47">
        <f t="shared" si="1"/>
        <v>515.88</v>
      </c>
      <c r="L194" s="90">
        <f>'[3]Cap 4 Distrib'!$C$311</f>
        <v>101.72709999999999</v>
      </c>
      <c r="M194" s="90">
        <f>'[3]Cap 4 Distrib'!$F$311</f>
        <v>73.666300000000007</v>
      </c>
      <c r="N194" s="91" t="s">
        <v>134</v>
      </c>
    </row>
    <row r="195" spans="1:14" x14ac:dyDescent="0.3">
      <c r="A195" s="96" t="s">
        <v>189</v>
      </c>
      <c r="B195" s="46" t="s">
        <v>172</v>
      </c>
      <c r="C195" s="48" t="s">
        <v>178</v>
      </c>
      <c r="D195" s="48">
        <v>700</v>
      </c>
      <c r="E195" s="89">
        <v>165.32999999999998</v>
      </c>
      <c r="F195" s="89">
        <v>0</v>
      </c>
      <c r="G195" s="89"/>
      <c r="H195" s="89">
        <v>0</v>
      </c>
      <c r="I195" s="89">
        <v>0</v>
      </c>
      <c r="J195" s="89"/>
      <c r="K195" s="47">
        <f t="shared" si="1"/>
        <v>165.32999999999998</v>
      </c>
      <c r="L195" s="90">
        <f>'[3]Cap 4 Distrib'!$C$104</f>
        <v>298.1403000000002</v>
      </c>
      <c r="M195" s="90">
        <f>'[3]Cap 4 Distrib'!$F$104</f>
        <v>268.1515</v>
      </c>
      <c r="N195" s="91" t="s">
        <v>134</v>
      </c>
    </row>
    <row r="196" spans="1:14" x14ac:dyDescent="0.3">
      <c r="A196" s="96" t="s">
        <v>190</v>
      </c>
      <c r="B196" s="46" t="s">
        <v>173</v>
      </c>
      <c r="C196" s="48" t="s">
        <v>178</v>
      </c>
      <c r="D196" s="48" t="s">
        <v>167</v>
      </c>
      <c r="E196" s="89">
        <v>325</v>
      </c>
      <c r="F196" s="89">
        <v>0</v>
      </c>
      <c r="G196" s="89"/>
      <c r="H196" s="89">
        <v>0</v>
      </c>
      <c r="I196" s="89">
        <v>46</v>
      </c>
      <c r="J196" s="89"/>
      <c r="K196" s="47">
        <f t="shared" si="1"/>
        <v>371</v>
      </c>
      <c r="L196" s="90">
        <f>'[3]Cap 4 Distrib'!$C$127</f>
        <v>298.1403000000002</v>
      </c>
      <c r="M196" s="90">
        <f>'[3]Cap 4 Distrib'!$F$127</f>
        <v>268.1515</v>
      </c>
      <c r="N196" s="91" t="s">
        <v>134</v>
      </c>
    </row>
    <row r="197" spans="1:14" x14ac:dyDescent="0.3">
      <c r="A197" s="96" t="s">
        <v>216</v>
      </c>
      <c r="B197" s="46" t="s">
        <v>218</v>
      </c>
      <c r="C197" s="48" t="s">
        <v>178</v>
      </c>
      <c r="D197" s="48" t="s">
        <v>220</v>
      </c>
      <c r="E197" s="89">
        <v>0</v>
      </c>
      <c r="F197" s="89">
        <v>0</v>
      </c>
      <c r="G197" s="89"/>
      <c r="H197" s="89">
        <v>0</v>
      </c>
      <c r="I197" s="89">
        <v>1064</v>
      </c>
      <c r="J197" s="89"/>
      <c r="K197" s="47">
        <f t="shared" si="1"/>
        <v>1064</v>
      </c>
      <c r="L197" s="90">
        <f>'[3]Cap 4 Distrib'!$C$357</f>
        <v>27.110700000000001</v>
      </c>
      <c r="M197" s="90">
        <f>'[3]Cap 4 Distrib'!$F$357</f>
        <v>19.233899999999998</v>
      </c>
      <c r="N197" s="91" t="s">
        <v>134</v>
      </c>
    </row>
    <row r="198" spans="1:14" x14ac:dyDescent="0.3">
      <c r="D198" s="14" t="s">
        <v>23</v>
      </c>
      <c r="E198" s="99">
        <f t="shared" ref="E198:K198" si="2">+SUM(E157:E197)</f>
        <v>9764.1699999999983</v>
      </c>
      <c r="F198" s="99">
        <f t="shared" si="2"/>
        <v>5562.9</v>
      </c>
      <c r="G198" s="99">
        <f t="shared" si="2"/>
        <v>0</v>
      </c>
      <c r="H198" s="99">
        <f t="shared" si="2"/>
        <v>1818.0000000000002</v>
      </c>
      <c r="I198" s="99">
        <f t="shared" si="2"/>
        <v>13223.379999999997</v>
      </c>
      <c r="J198" s="99">
        <f t="shared" si="2"/>
        <v>953.81</v>
      </c>
      <c r="K198" s="99">
        <f t="shared" si="2"/>
        <v>31322.260000000006</v>
      </c>
    </row>
    <row r="199" spans="1:14" x14ac:dyDescent="0.3">
      <c r="B199" s="10"/>
    </row>
    <row r="200" spans="1:14" x14ac:dyDescent="0.3">
      <c r="A200" s="10"/>
      <c r="B200" s="10"/>
    </row>
    <row r="201" spans="1:14" x14ac:dyDescent="0.3">
      <c r="A201" s="12" t="s">
        <v>81</v>
      </c>
    </row>
    <row r="203" spans="1:14" x14ac:dyDescent="0.3">
      <c r="A203" s="1" t="s">
        <v>1</v>
      </c>
      <c r="B203" s="1" t="s">
        <v>4</v>
      </c>
      <c r="C203" s="172" t="s">
        <v>22</v>
      </c>
      <c r="D203" s="172"/>
      <c r="E203" s="172"/>
      <c r="F203" s="172"/>
      <c r="G203" s="172"/>
      <c r="H203" s="172"/>
      <c r="I203" s="1" t="s">
        <v>39</v>
      </c>
      <c r="J203" s="1" t="s">
        <v>119</v>
      </c>
    </row>
    <row r="204" spans="1:14" x14ac:dyDescent="0.3">
      <c r="A204" s="1" t="s">
        <v>57</v>
      </c>
      <c r="B204" s="1" t="s">
        <v>8</v>
      </c>
      <c r="C204" s="1" t="s">
        <v>61</v>
      </c>
      <c r="D204" s="1" t="s">
        <v>230</v>
      </c>
      <c r="E204" s="1" t="s">
        <v>231</v>
      </c>
      <c r="F204" s="1" t="s">
        <v>232</v>
      </c>
      <c r="G204" s="1" t="s">
        <v>59</v>
      </c>
      <c r="H204" s="1" t="s">
        <v>63</v>
      </c>
      <c r="I204" s="1" t="s">
        <v>7</v>
      </c>
      <c r="J204" s="1"/>
    </row>
    <row r="205" spans="1:14" x14ac:dyDescent="0.3">
      <c r="A205" s="29" t="s">
        <v>233</v>
      </c>
      <c r="B205" s="1">
        <v>63</v>
      </c>
      <c r="C205" s="100">
        <v>0</v>
      </c>
      <c r="D205" s="100">
        <v>0</v>
      </c>
      <c r="E205" s="100">
        <v>0</v>
      </c>
      <c r="F205" s="100">
        <v>0.14000000000000001</v>
      </c>
      <c r="G205" s="100">
        <v>246</v>
      </c>
      <c r="H205" s="100"/>
      <c r="I205" s="100">
        <f>+SUM(C205:H205)</f>
        <v>246.14</v>
      </c>
      <c r="J205" s="1" t="s">
        <v>134</v>
      </c>
    </row>
    <row r="206" spans="1:14" x14ac:dyDescent="0.3">
      <c r="A206" s="29" t="s">
        <v>233</v>
      </c>
      <c r="B206" s="1">
        <v>75</v>
      </c>
      <c r="C206" s="100"/>
      <c r="D206" s="100">
        <v>15299</v>
      </c>
      <c r="E206" s="100">
        <v>409</v>
      </c>
      <c r="F206" s="100">
        <v>133</v>
      </c>
      <c r="G206" s="100">
        <v>1563</v>
      </c>
      <c r="H206" s="100"/>
      <c r="I206" s="100">
        <f t="shared" ref="I206:I233" si="3">+SUM(C206:H206)</f>
        <v>17404</v>
      </c>
      <c r="J206" s="1" t="s">
        <v>134</v>
      </c>
    </row>
    <row r="207" spans="1:14" x14ac:dyDescent="0.3">
      <c r="A207" s="29" t="s">
        <v>233</v>
      </c>
      <c r="B207" s="1">
        <v>90</v>
      </c>
      <c r="C207" s="100"/>
      <c r="D207" s="100"/>
      <c r="E207" s="100"/>
      <c r="F207" s="100">
        <v>1302</v>
      </c>
      <c r="G207" s="100">
        <v>44323</v>
      </c>
      <c r="H207" s="100"/>
      <c r="I207" s="100">
        <f t="shared" si="3"/>
        <v>45625</v>
      </c>
      <c r="J207" s="1" t="s">
        <v>134</v>
      </c>
    </row>
    <row r="208" spans="1:14" x14ac:dyDescent="0.3">
      <c r="A208" s="29" t="s">
        <v>233</v>
      </c>
      <c r="B208" s="1">
        <v>100</v>
      </c>
      <c r="C208" s="100">
        <v>38</v>
      </c>
      <c r="D208" s="100">
        <v>17643</v>
      </c>
      <c r="E208" s="100">
        <v>443</v>
      </c>
      <c r="F208" s="100">
        <v>0</v>
      </c>
      <c r="G208" s="100">
        <v>0</v>
      </c>
      <c r="H208" s="100"/>
      <c r="I208" s="100">
        <f t="shared" si="3"/>
        <v>18124</v>
      </c>
      <c r="J208" s="1" t="s">
        <v>134</v>
      </c>
    </row>
    <row r="209" spans="1:10" x14ac:dyDescent="0.3">
      <c r="A209" s="29" t="s">
        <v>233</v>
      </c>
      <c r="B209" s="1">
        <v>110</v>
      </c>
      <c r="C209" s="100"/>
      <c r="D209" s="100"/>
      <c r="E209" s="100"/>
      <c r="F209" s="100">
        <v>89024.17</v>
      </c>
      <c r="G209" s="100">
        <v>138789.4</v>
      </c>
      <c r="H209" s="100"/>
      <c r="I209" s="100">
        <f t="shared" si="3"/>
        <v>227813.57</v>
      </c>
      <c r="J209" s="1" t="s">
        <v>134</v>
      </c>
    </row>
    <row r="210" spans="1:10" x14ac:dyDescent="0.3">
      <c r="A210" s="29" t="s">
        <v>233</v>
      </c>
      <c r="B210" s="1">
        <v>125</v>
      </c>
      <c r="C210" s="100"/>
      <c r="D210" s="100">
        <v>1012</v>
      </c>
      <c r="E210" s="100">
        <v>117</v>
      </c>
      <c r="F210" s="100">
        <v>770</v>
      </c>
      <c r="G210" s="100">
        <v>2102</v>
      </c>
      <c r="H210" s="100"/>
      <c r="I210" s="100">
        <f t="shared" si="3"/>
        <v>4001</v>
      </c>
      <c r="J210" s="1" t="s">
        <v>134</v>
      </c>
    </row>
    <row r="211" spans="1:10" x14ac:dyDescent="0.3">
      <c r="A211" s="29" t="s">
        <v>233</v>
      </c>
      <c r="B211" s="1">
        <v>140</v>
      </c>
      <c r="C211" s="100"/>
      <c r="D211" s="100"/>
      <c r="E211" s="100"/>
      <c r="F211" s="100"/>
      <c r="G211" s="100">
        <v>1739.9</v>
      </c>
      <c r="H211" s="100"/>
      <c r="I211" s="100">
        <f t="shared" si="3"/>
        <v>1739.9</v>
      </c>
      <c r="J211" s="1" t="s">
        <v>134</v>
      </c>
    </row>
    <row r="212" spans="1:10" x14ac:dyDescent="0.3">
      <c r="A212" s="29" t="s">
        <v>233</v>
      </c>
      <c r="B212" s="1">
        <v>150</v>
      </c>
      <c r="C212" s="100">
        <v>65</v>
      </c>
      <c r="D212" s="100">
        <v>11124</v>
      </c>
      <c r="E212" s="100">
        <v>2185</v>
      </c>
      <c r="F212" s="100"/>
      <c r="G212" s="100"/>
      <c r="H212" s="100"/>
      <c r="I212" s="100">
        <f t="shared" si="3"/>
        <v>13374</v>
      </c>
      <c r="J212" s="1" t="s">
        <v>134</v>
      </c>
    </row>
    <row r="213" spans="1:10" x14ac:dyDescent="0.3">
      <c r="A213" s="29" t="s">
        <v>233</v>
      </c>
      <c r="B213" s="1">
        <v>160</v>
      </c>
      <c r="C213" s="100"/>
      <c r="D213" s="100"/>
      <c r="E213" s="100"/>
      <c r="F213" s="100">
        <v>16914.349999999999</v>
      </c>
      <c r="G213" s="100">
        <v>11983.18</v>
      </c>
      <c r="H213" s="100"/>
      <c r="I213" s="100">
        <f t="shared" si="3"/>
        <v>28897.53</v>
      </c>
      <c r="J213" s="1" t="s">
        <v>134</v>
      </c>
    </row>
    <row r="214" spans="1:10" x14ac:dyDescent="0.3">
      <c r="A214" s="29" t="s">
        <v>233</v>
      </c>
      <c r="B214" s="1">
        <v>180</v>
      </c>
      <c r="C214" s="100"/>
      <c r="D214" s="100"/>
      <c r="E214" s="100"/>
      <c r="F214" s="100">
        <v>115</v>
      </c>
      <c r="G214" s="100">
        <v>0</v>
      </c>
      <c r="H214" s="100"/>
      <c r="I214" s="100">
        <f t="shared" si="3"/>
        <v>115</v>
      </c>
      <c r="J214" s="1" t="s">
        <v>134</v>
      </c>
    </row>
    <row r="215" spans="1:10" x14ac:dyDescent="0.3">
      <c r="A215" s="29" t="s">
        <v>233</v>
      </c>
      <c r="B215" s="1">
        <v>200</v>
      </c>
      <c r="C215" s="100">
        <v>32</v>
      </c>
      <c r="D215" s="100">
        <v>9014</v>
      </c>
      <c r="E215" s="100">
        <v>460</v>
      </c>
      <c r="F215" s="100">
        <v>3638.15</v>
      </c>
      <c r="G215" s="100">
        <v>6622</v>
      </c>
      <c r="H215" s="100"/>
      <c r="I215" s="100">
        <f t="shared" si="3"/>
        <v>19766.150000000001</v>
      </c>
      <c r="J215" s="1" t="s">
        <v>134</v>
      </c>
    </row>
    <row r="216" spans="1:10" x14ac:dyDescent="0.3">
      <c r="A216" s="29" t="s">
        <v>233</v>
      </c>
      <c r="B216" s="1">
        <v>250</v>
      </c>
      <c r="C216" s="100">
        <v>526</v>
      </c>
      <c r="D216" s="100">
        <v>7298</v>
      </c>
      <c r="E216" s="100">
        <v>1066</v>
      </c>
      <c r="F216" s="100">
        <v>5022</v>
      </c>
      <c r="G216" s="100">
        <v>1439</v>
      </c>
      <c r="H216" s="100"/>
      <c r="I216" s="100">
        <f t="shared" si="3"/>
        <v>15351</v>
      </c>
      <c r="J216" s="1" t="s">
        <v>134</v>
      </c>
    </row>
    <row r="217" spans="1:10" x14ac:dyDescent="0.3">
      <c r="A217" s="29" t="s">
        <v>233</v>
      </c>
      <c r="B217" s="1">
        <v>300</v>
      </c>
      <c r="C217" s="100">
        <v>18</v>
      </c>
      <c r="D217" s="100">
        <v>7490</v>
      </c>
      <c r="E217" s="100">
        <v>138</v>
      </c>
      <c r="F217" s="100">
        <v>0</v>
      </c>
      <c r="G217" s="100">
        <v>0</v>
      </c>
      <c r="H217" s="100"/>
      <c r="I217" s="100">
        <f t="shared" si="3"/>
        <v>7646</v>
      </c>
      <c r="J217" s="1" t="s">
        <v>134</v>
      </c>
    </row>
    <row r="218" spans="1:10" x14ac:dyDescent="0.3">
      <c r="A218" s="29" t="s">
        <v>233</v>
      </c>
      <c r="B218" s="1">
        <v>315</v>
      </c>
      <c r="C218" s="100"/>
      <c r="D218" s="100"/>
      <c r="E218" s="100"/>
      <c r="F218" s="100">
        <v>4723</v>
      </c>
      <c r="G218" s="100"/>
      <c r="H218" s="100"/>
      <c r="I218" s="100">
        <f t="shared" si="3"/>
        <v>4723</v>
      </c>
      <c r="J218" s="1" t="s">
        <v>134</v>
      </c>
    </row>
    <row r="219" spans="1:10" x14ac:dyDescent="0.3">
      <c r="A219" s="29" t="s">
        <v>233</v>
      </c>
      <c r="B219" s="1">
        <v>350</v>
      </c>
      <c r="C219" s="100"/>
      <c r="D219" s="100">
        <v>0</v>
      </c>
      <c r="E219" s="100">
        <v>490</v>
      </c>
      <c r="F219" s="100"/>
      <c r="G219" s="100"/>
      <c r="H219" s="100"/>
      <c r="I219" s="100">
        <f t="shared" si="3"/>
        <v>490</v>
      </c>
      <c r="J219" s="1" t="s">
        <v>134</v>
      </c>
    </row>
    <row r="220" spans="1:10" x14ac:dyDescent="0.3">
      <c r="A220" s="29" t="s">
        <v>233</v>
      </c>
      <c r="B220" s="1">
        <v>355</v>
      </c>
      <c r="C220" s="100"/>
      <c r="D220" s="100"/>
      <c r="E220" s="100"/>
      <c r="F220" s="100">
        <v>2228.09</v>
      </c>
      <c r="G220" s="100">
        <v>11</v>
      </c>
      <c r="H220" s="100"/>
      <c r="I220" s="100">
        <f t="shared" si="3"/>
        <v>2239.09</v>
      </c>
      <c r="J220" s="1" t="s">
        <v>134</v>
      </c>
    </row>
    <row r="221" spans="1:10" x14ac:dyDescent="0.3">
      <c r="A221" s="29" t="s">
        <v>233</v>
      </c>
      <c r="B221" s="1">
        <v>400</v>
      </c>
      <c r="C221" s="100">
        <v>346</v>
      </c>
      <c r="D221" s="100"/>
      <c r="E221" s="100">
        <v>747</v>
      </c>
      <c r="F221" s="100">
        <v>840</v>
      </c>
      <c r="G221" s="100"/>
      <c r="H221" s="100"/>
      <c r="I221" s="100">
        <f t="shared" si="3"/>
        <v>1933</v>
      </c>
      <c r="J221" s="1" t="s">
        <v>134</v>
      </c>
    </row>
    <row r="222" spans="1:10" x14ac:dyDescent="0.3">
      <c r="A222" s="29" t="s">
        <v>233</v>
      </c>
      <c r="B222" s="1">
        <v>450</v>
      </c>
      <c r="C222" s="100">
        <v>0</v>
      </c>
      <c r="D222" s="100">
        <v>0</v>
      </c>
      <c r="E222" s="100">
        <v>22</v>
      </c>
      <c r="F222" s="100">
        <v>28</v>
      </c>
      <c r="G222" s="100"/>
      <c r="H222" s="100"/>
      <c r="I222" s="100">
        <f t="shared" si="3"/>
        <v>50</v>
      </c>
      <c r="J222" s="1" t="s">
        <v>134</v>
      </c>
    </row>
    <row r="223" spans="1:10" x14ac:dyDescent="0.3">
      <c r="A223" s="29" t="s">
        <v>233</v>
      </c>
      <c r="B223" s="1">
        <v>500</v>
      </c>
      <c r="C223" s="100">
        <v>0</v>
      </c>
      <c r="D223" s="100">
        <v>0</v>
      </c>
      <c r="E223" s="100"/>
      <c r="F223" s="100"/>
      <c r="G223" s="100"/>
      <c r="H223" s="100"/>
      <c r="I223" s="100">
        <f t="shared" si="3"/>
        <v>0</v>
      </c>
      <c r="J223" s="1" t="s">
        <v>134</v>
      </c>
    </row>
    <row r="224" spans="1:10" x14ac:dyDescent="0.3">
      <c r="A224" s="29" t="s">
        <v>233</v>
      </c>
      <c r="B224" s="1">
        <v>600</v>
      </c>
      <c r="C224" s="100">
        <v>18</v>
      </c>
      <c r="D224" s="100"/>
      <c r="E224" s="100"/>
      <c r="F224" s="100"/>
      <c r="G224" s="100"/>
      <c r="H224" s="100"/>
      <c r="I224" s="100">
        <f t="shared" si="3"/>
        <v>18</v>
      </c>
      <c r="J224" s="1" t="s">
        <v>134</v>
      </c>
    </row>
    <row r="225" spans="1:10" x14ac:dyDescent="0.3">
      <c r="A225" s="29" t="s">
        <v>234</v>
      </c>
      <c r="B225" s="1">
        <v>63</v>
      </c>
      <c r="C225" s="100"/>
      <c r="D225" s="100"/>
      <c r="E225" s="100"/>
      <c r="F225" s="100">
        <v>48</v>
      </c>
      <c r="G225" s="100"/>
      <c r="H225" s="100"/>
      <c r="I225" s="100">
        <f t="shared" si="3"/>
        <v>48</v>
      </c>
      <c r="J225" s="1" t="s">
        <v>134</v>
      </c>
    </row>
    <row r="226" spans="1:10" x14ac:dyDescent="0.3">
      <c r="A226" s="29" t="s">
        <v>234</v>
      </c>
      <c r="B226" s="1">
        <v>75</v>
      </c>
      <c r="C226" s="100">
        <v>0</v>
      </c>
      <c r="D226" s="100">
        <v>0</v>
      </c>
      <c r="E226" s="100">
        <v>1</v>
      </c>
      <c r="F226" s="100">
        <v>0</v>
      </c>
      <c r="G226" s="100"/>
      <c r="H226" s="100"/>
      <c r="I226" s="100">
        <f t="shared" ref="I226" si="4">+SUM(C226:H226)</f>
        <v>1</v>
      </c>
      <c r="J226" s="1" t="s">
        <v>134</v>
      </c>
    </row>
    <row r="227" spans="1:10" x14ac:dyDescent="0.3">
      <c r="A227" s="29" t="s">
        <v>234</v>
      </c>
      <c r="B227" s="1">
        <v>90</v>
      </c>
      <c r="C227" s="100"/>
      <c r="D227" s="100"/>
      <c r="E227" s="100"/>
      <c r="F227" s="100"/>
      <c r="G227" s="100">
        <v>605</v>
      </c>
      <c r="H227" s="100"/>
      <c r="I227" s="100">
        <f t="shared" si="3"/>
        <v>605</v>
      </c>
      <c r="J227" s="1" t="s">
        <v>134</v>
      </c>
    </row>
    <row r="228" spans="1:10" x14ac:dyDescent="0.3">
      <c r="A228" s="29" t="s">
        <v>234</v>
      </c>
      <c r="B228" s="1">
        <v>110</v>
      </c>
      <c r="C228" s="100"/>
      <c r="D228" s="100"/>
      <c r="E228" s="100"/>
      <c r="F228" s="100">
        <v>1240</v>
      </c>
      <c r="G228" s="100">
        <v>3352</v>
      </c>
      <c r="H228" s="100"/>
      <c r="I228" s="100">
        <f t="shared" si="3"/>
        <v>4592</v>
      </c>
      <c r="J228" s="1" t="s">
        <v>134</v>
      </c>
    </row>
    <row r="229" spans="1:10" x14ac:dyDescent="0.3">
      <c r="A229" s="29" t="s">
        <v>234</v>
      </c>
      <c r="B229" s="1">
        <v>125</v>
      </c>
      <c r="C229" s="100"/>
      <c r="D229" s="100"/>
      <c r="E229" s="100"/>
      <c r="F229" s="100">
        <v>168</v>
      </c>
      <c r="G229" s="100">
        <v>893</v>
      </c>
      <c r="H229" s="100"/>
      <c r="I229" s="100">
        <f t="shared" si="3"/>
        <v>1061</v>
      </c>
      <c r="J229" s="1" t="s">
        <v>134</v>
      </c>
    </row>
    <row r="230" spans="1:10" x14ac:dyDescent="0.3">
      <c r="A230" s="29" t="s">
        <v>234</v>
      </c>
      <c r="B230" s="1">
        <v>140</v>
      </c>
      <c r="C230" s="100"/>
      <c r="D230" s="100"/>
      <c r="E230" s="100"/>
      <c r="F230" s="100"/>
      <c r="G230" s="100">
        <v>541</v>
      </c>
      <c r="H230" s="100"/>
      <c r="I230" s="100">
        <f t="shared" si="3"/>
        <v>541</v>
      </c>
      <c r="J230" s="1" t="s">
        <v>134</v>
      </c>
    </row>
    <row r="231" spans="1:10" x14ac:dyDescent="0.3">
      <c r="A231" s="29" t="s">
        <v>234</v>
      </c>
      <c r="B231" s="1">
        <v>150</v>
      </c>
      <c r="C231" s="100">
        <v>17</v>
      </c>
      <c r="D231" s="100">
        <v>0</v>
      </c>
      <c r="E231" s="100">
        <v>0</v>
      </c>
      <c r="F231" s="100">
        <v>0</v>
      </c>
      <c r="G231" s="100">
        <v>0</v>
      </c>
      <c r="H231" s="100"/>
      <c r="I231" s="100">
        <f t="shared" si="3"/>
        <v>17</v>
      </c>
      <c r="J231" s="1" t="s">
        <v>134</v>
      </c>
    </row>
    <row r="232" spans="1:10" x14ac:dyDescent="0.3">
      <c r="A232" s="29" t="s">
        <v>234</v>
      </c>
      <c r="B232" s="1">
        <v>160</v>
      </c>
      <c r="C232" s="100"/>
      <c r="D232" s="100"/>
      <c r="E232" s="100"/>
      <c r="F232" s="100">
        <v>102</v>
      </c>
      <c r="G232" s="100">
        <v>251</v>
      </c>
      <c r="H232" s="100"/>
      <c r="I232" s="100">
        <f t="shared" si="3"/>
        <v>353</v>
      </c>
      <c r="J232" s="1" t="s">
        <v>134</v>
      </c>
    </row>
    <row r="233" spans="1:10" x14ac:dyDescent="0.3">
      <c r="A233" s="29" t="s">
        <v>234</v>
      </c>
      <c r="B233" s="1">
        <v>200</v>
      </c>
      <c r="C233" s="100"/>
      <c r="D233" s="100"/>
      <c r="E233" s="100">
        <v>2</v>
      </c>
      <c r="F233" s="100">
        <v>19</v>
      </c>
      <c r="G233" s="100">
        <v>16</v>
      </c>
      <c r="H233" s="100"/>
      <c r="I233" s="100">
        <f t="shared" si="3"/>
        <v>37</v>
      </c>
      <c r="J233" s="1" t="s">
        <v>134</v>
      </c>
    </row>
    <row r="234" spans="1:10" x14ac:dyDescent="0.3">
      <c r="A234" s="29" t="s">
        <v>234</v>
      </c>
      <c r="B234" s="1">
        <v>250</v>
      </c>
      <c r="C234" s="100"/>
      <c r="D234" s="100"/>
      <c r="E234" s="100"/>
      <c r="F234" s="100">
        <v>228</v>
      </c>
      <c r="G234" s="100"/>
      <c r="H234" s="100"/>
      <c r="I234" s="100">
        <f t="shared" ref="I234" si="5">+SUM(C234:H234)</f>
        <v>228</v>
      </c>
      <c r="J234" s="1" t="s">
        <v>134</v>
      </c>
    </row>
    <row r="235" spans="1:10" x14ac:dyDescent="0.3">
      <c r="A235" s="29" t="s">
        <v>234</v>
      </c>
      <c r="B235" s="1">
        <v>315</v>
      </c>
      <c r="C235" s="100"/>
      <c r="D235" s="100"/>
      <c r="E235" s="100"/>
      <c r="F235" s="100">
        <v>284</v>
      </c>
      <c r="G235" s="100"/>
      <c r="H235" s="100"/>
      <c r="I235" s="100">
        <f t="shared" ref="I235" si="6">+SUM(C235:H235)</f>
        <v>284</v>
      </c>
      <c r="J235" s="1" t="s">
        <v>134</v>
      </c>
    </row>
    <row r="236" spans="1:10" x14ac:dyDescent="0.3">
      <c r="A236" s="86"/>
      <c r="B236" s="87" t="s">
        <v>23</v>
      </c>
      <c r="C236" s="100">
        <f>+SUM(C205:C235)</f>
        <v>1060</v>
      </c>
      <c r="D236" s="100">
        <f t="shared" ref="D236:H236" si="7">+SUM(D205:D235)</f>
        <v>68880</v>
      </c>
      <c r="E236" s="100">
        <f t="shared" si="7"/>
        <v>6080</v>
      </c>
      <c r="F236" s="100">
        <f t="shared" si="7"/>
        <v>126826.9</v>
      </c>
      <c r="G236" s="100">
        <f t="shared" si="7"/>
        <v>214476.47999999998</v>
      </c>
      <c r="H236" s="100">
        <f t="shared" si="7"/>
        <v>0</v>
      </c>
      <c r="I236" s="100">
        <f>+SUM(C236:H236)</f>
        <v>417323.38</v>
      </c>
      <c r="J236" s="101"/>
    </row>
    <row r="237" spans="1:10" x14ac:dyDescent="0.3">
      <c r="A237" s="10"/>
      <c r="B237" s="10"/>
    </row>
    <row r="238" spans="1:10" x14ac:dyDescent="0.3">
      <c r="A238" s="10"/>
      <c r="B238" s="10"/>
    </row>
    <row r="239" spans="1:10" x14ac:dyDescent="0.3">
      <c r="A239" s="10"/>
      <c r="B239" s="10"/>
    </row>
    <row r="240" spans="1:10" x14ac:dyDescent="0.3">
      <c r="A240" s="10"/>
      <c r="B240" s="10"/>
    </row>
    <row r="241" spans="1:13" x14ac:dyDescent="0.3">
      <c r="A241" s="12" t="s">
        <v>82</v>
      </c>
      <c r="G241" s="170" t="s">
        <v>83</v>
      </c>
      <c r="H241" s="170"/>
      <c r="I241" s="170"/>
      <c r="J241" s="170"/>
      <c r="K241" s="170"/>
      <c r="L241" s="68"/>
    </row>
    <row r="243" spans="1:13" x14ac:dyDescent="0.3">
      <c r="A243" s="2" t="s">
        <v>1</v>
      </c>
      <c r="B243" s="2" t="s">
        <v>2</v>
      </c>
      <c r="C243" s="2" t="s">
        <v>4</v>
      </c>
      <c r="D243" s="2" t="s">
        <v>119</v>
      </c>
      <c r="G243" s="2" t="s">
        <v>1</v>
      </c>
      <c r="H243" s="2" t="s">
        <v>2</v>
      </c>
      <c r="I243" s="2" t="s">
        <v>4</v>
      </c>
      <c r="J243" s="2" t="s">
        <v>119</v>
      </c>
      <c r="L243" s="61"/>
    </row>
    <row r="244" spans="1:13" x14ac:dyDescent="0.3">
      <c r="A244" s="25"/>
      <c r="B244" s="53" t="s">
        <v>50</v>
      </c>
      <c r="C244" s="14" t="s">
        <v>8</v>
      </c>
      <c r="D244" s="3"/>
      <c r="G244" s="25"/>
      <c r="H244" s="53" t="s">
        <v>50</v>
      </c>
      <c r="I244" s="14" t="s">
        <v>8</v>
      </c>
      <c r="J244" s="3"/>
      <c r="L244" s="61"/>
    </row>
    <row r="245" spans="1:13" x14ac:dyDescent="0.3">
      <c r="A245" s="102" t="s">
        <v>310</v>
      </c>
      <c r="B245" s="1" t="s">
        <v>224</v>
      </c>
      <c r="C245" s="1">
        <v>100</v>
      </c>
      <c r="D245" s="1" t="s">
        <v>134</v>
      </c>
      <c r="G245" s="19">
        <v>6518</v>
      </c>
      <c r="H245" s="1" t="s">
        <v>132</v>
      </c>
      <c r="I245" s="1">
        <v>250</v>
      </c>
      <c r="J245" s="1" t="s">
        <v>134</v>
      </c>
    </row>
    <row r="246" spans="1:13" x14ac:dyDescent="0.3">
      <c r="A246" s="19" t="s">
        <v>311</v>
      </c>
      <c r="B246" s="1" t="s">
        <v>224</v>
      </c>
      <c r="C246" s="1">
        <v>100</v>
      </c>
      <c r="D246" s="1" t="s">
        <v>134</v>
      </c>
      <c r="G246" s="19">
        <v>6524</v>
      </c>
      <c r="H246" s="1" t="s">
        <v>188</v>
      </c>
      <c r="I246" s="1">
        <v>400</v>
      </c>
      <c r="J246" s="1" t="s">
        <v>134</v>
      </c>
    </row>
    <row r="247" spans="1:13" x14ac:dyDescent="0.3">
      <c r="A247" s="19" t="s">
        <v>312</v>
      </c>
      <c r="B247" s="1" t="s">
        <v>224</v>
      </c>
      <c r="C247" s="1">
        <v>250</v>
      </c>
      <c r="D247" s="1" t="s">
        <v>134</v>
      </c>
      <c r="G247" s="29" t="s">
        <v>247</v>
      </c>
      <c r="H247" s="1" t="s">
        <v>132</v>
      </c>
      <c r="I247" s="1">
        <v>200</v>
      </c>
      <c r="J247" s="1" t="s">
        <v>134</v>
      </c>
    </row>
    <row r="248" spans="1:13" x14ac:dyDescent="0.3">
      <c r="A248" s="19" t="s">
        <v>313</v>
      </c>
      <c r="B248" s="1" t="s">
        <v>224</v>
      </c>
      <c r="C248" s="1">
        <v>150</v>
      </c>
      <c r="D248" s="1" t="s">
        <v>134</v>
      </c>
      <c r="G248" s="29" t="s">
        <v>248</v>
      </c>
      <c r="H248" s="1" t="s">
        <v>132</v>
      </c>
      <c r="I248" s="1">
        <v>200</v>
      </c>
      <c r="J248" s="1" t="s">
        <v>134</v>
      </c>
    </row>
    <row r="249" spans="1:13" x14ac:dyDescent="0.3">
      <c r="A249" s="39" t="s">
        <v>107</v>
      </c>
      <c r="G249" s="29" t="s">
        <v>314</v>
      </c>
      <c r="H249" s="1" t="s">
        <v>132</v>
      </c>
      <c r="I249" s="1">
        <v>150</v>
      </c>
      <c r="J249" s="1" t="s">
        <v>134</v>
      </c>
      <c r="L249" s="9"/>
      <c r="M249" s="9"/>
    </row>
    <row r="250" spans="1:13" x14ac:dyDescent="0.3">
      <c r="A250" s="39"/>
      <c r="G250" s="29" t="s">
        <v>315</v>
      </c>
      <c r="H250" s="1" t="s">
        <v>132</v>
      </c>
      <c r="I250" s="1">
        <v>150</v>
      </c>
      <c r="J250" s="1" t="s">
        <v>134</v>
      </c>
    </row>
    <row r="251" spans="1:13" x14ac:dyDescent="0.3">
      <c r="A251" s="39"/>
      <c r="G251" s="19">
        <v>6517</v>
      </c>
      <c r="H251" s="1" t="s">
        <v>188</v>
      </c>
      <c r="I251" s="1">
        <v>450</v>
      </c>
      <c r="J251" s="1" t="s">
        <v>134</v>
      </c>
    </row>
    <row r="252" spans="1:13" x14ac:dyDescent="0.3">
      <c r="A252" s="39"/>
      <c r="G252" s="19">
        <v>53710</v>
      </c>
      <c r="H252" s="1" t="s">
        <v>132</v>
      </c>
      <c r="I252" s="1">
        <v>150</v>
      </c>
      <c r="J252" s="1" t="s">
        <v>134</v>
      </c>
    </row>
    <row r="253" spans="1:13" x14ac:dyDescent="0.3">
      <c r="A253" s="39"/>
    </row>
    <row r="254" spans="1:13" x14ac:dyDescent="0.3">
      <c r="A254" s="39"/>
      <c r="G254" s="39" t="s">
        <v>108</v>
      </c>
    </row>
    <row r="255" spans="1:13" x14ac:dyDescent="0.3">
      <c r="A255" s="28" t="s">
        <v>84</v>
      </c>
      <c r="B255" s="28"/>
      <c r="E255" s="12" t="s">
        <v>85</v>
      </c>
      <c r="I255" s="12" t="s">
        <v>117</v>
      </c>
    </row>
    <row r="256" spans="1:13" x14ac:dyDescent="0.3">
      <c r="D256" s="10"/>
      <c r="E256" s="10"/>
    </row>
    <row r="257" spans="1:12" x14ac:dyDescent="0.3">
      <c r="A257" s="101" t="s">
        <v>4</v>
      </c>
      <c r="B257" s="2" t="s">
        <v>24</v>
      </c>
      <c r="C257" s="2" t="s">
        <v>119</v>
      </c>
      <c r="E257" s="1" t="s">
        <v>27</v>
      </c>
      <c r="F257" s="1" t="s">
        <v>34</v>
      </c>
      <c r="G257" s="2" t="s">
        <v>119</v>
      </c>
      <c r="I257" s="2" t="s">
        <v>1</v>
      </c>
      <c r="J257" s="2" t="s">
        <v>113</v>
      </c>
      <c r="K257" s="2" t="s">
        <v>115</v>
      </c>
      <c r="L257" s="56" t="s">
        <v>119</v>
      </c>
    </row>
    <row r="258" spans="1:12" x14ac:dyDescent="0.3">
      <c r="A258" s="1">
        <v>13</v>
      </c>
      <c r="B258" s="103">
        <v>26710</v>
      </c>
      <c r="C258" s="1" t="s">
        <v>134</v>
      </c>
      <c r="E258" s="1" t="s">
        <v>178</v>
      </c>
      <c r="F258" s="1">
        <v>1036</v>
      </c>
      <c r="G258" s="1" t="s">
        <v>134</v>
      </c>
      <c r="I258" s="25"/>
      <c r="J258" s="14" t="s">
        <v>114</v>
      </c>
      <c r="K258" s="14"/>
      <c r="L258" s="57"/>
    </row>
    <row r="259" spans="1:12" x14ac:dyDescent="0.3">
      <c r="A259" s="1" t="s">
        <v>213</v>
      </c>
      <c r="B259" s="103">
        <v>10181</v>
      </c>
      <c r="C259" s="1" t="s">
        <v>134</v>
      </c>
      <c r="I259" s="19">
        <v>4329</v>
      </c>
      <c r="J259" s="29">
        <v>14.5</v>
      </c>
      <c r="K259" s="29" t="s">
        <v>131</v>
      </c>
      <c r="L259" s="59" t="s">
        <v>134</v>
      </c>
    </row>
    <row r="260" spans="1:12" x14ac:dyDescent="0.3">
      <c r="A260" s="1">
        <v>25</v>
      </c>
      <c r="B260" s="103">
        <v>5830</v>
      </c>
      <c r="C260" s="1" t="s">
        <v>134</v>
      </c>
      <c r="I260" s="19">
        <v>51167</v>
      </c>
      <c r="J260" s="29">
        <v>7.3</v>
      </c>
      <c r="K260" s="29" t="s">
        <v>242</v>
      </c>
      <c r="L260" s="59" t="s">
        <v>134</v>
      </c>
    </row>
    <row r="261" spans="1:12" x14ac:dyDescent="0.3">
      <c r="A261" s="1">
        <v>32</v>
      </c>
      <c r="B261" s="104">
        <v>680</v>
      </c>
      <c r="C261" s="1" t="s">
        <v>134</v>
      </c>
      <c r="I261" s="29" t="s">
        <v>238</v>
      </c>
      <c r="J261" s="29">
        <v>22</v>
      </c>
      <c r="K261" s="29" t="s">
        <v>243</v>
      </c>
      <c r="L261" s="59" t="s">
        <v>134</v>
      </c>
    </row>
    <row r="262" spans="1:12" x14ac:dyDescent="0.3">
      <c r="A262" s="1" t="s">
        <v>235</v>
      </c>
      <c r="B262" s="104">
        <v>575</v>
      </c>
      <c r="C262" s="1" t="s">
        <v>134</v>
      </c>
      <c r="E262" s="28" t="s">
        <v>86</v>
      </c>
      <c r="I262" s="29" t="s">
        <v>316</v>
      </c>
      <c r="J262" s="29">
        <v>33</v>
      </c>
      <c r="K262" s="29" t="s">
        <v>317</v>
      </c>
      <c r="L262" s="59" t="s">
        <v>134</v>
      </c>
    </row>
    <row r="263" spans="1:12" x14ac:dyDescent="0.3">
      <c r="A263" s="1">
        <v>50</v>
      </c>
      <c r="B263" s="104">
        <v>197</v>
      </c>
      <c r="C263" s="1" t="s">
        <v>134</v>
      </c>
      <c r="I263" s="29" t="s">
        <v>237</v>
      </c>
      <c r="J263" s="29">
        <v>110</v>
      </c>
      <c r="K263" s="29" t="s">
        <v>318</v>
      </c>
      <c r="L263" s="59" t="s">
        <v>134</v>
      </c>
    </row>
    <row r="264" spans="1:12" x14ac:dyDescent="0.3">
      <c r="A264" s="1">
        <v>63</v>
      </c>
      <c r="B264" s="29">
        <v>13</v>
      </c>
      <c r="C264" s="1" t="s">
        <v>134</v>
      </c>
      <c r="E264" s="1" t="s">
        <v>27</v>
      </c>
      <c r="F264" s="1" t="s">
        <v>87</v>
      </c>
      <c r="G264" s="2" t="s">
        <v>119</v>
      </c>
      <c r="I264" s="9" t="s">
        <v>116</v>
      </c>
    </row>
    <row r="265" spans="1:12" x14ac:dyDescent="0.3">
      <c r="A265" s="1">
        <v>75</v>
      </c>
      <c r="B265" s="29">
        <v>26</v>
      </c>
      <c r="C265" s="1" t="s">
        <v>134</v>
      </c>
      <c r="E265" s="1" t="s">
        <v>178</v>
      </c>
      <c r="F265" s="94">
        <v>1951</v>
      </c>
      <c r="G265" s="1" t="s">
        <v>134</v>
      </c>
    </row>
    <row r="266" spans="1:12" x14ac:dyDescent="0.3">
      <c r="A266" s="1">
        <v>80</v>
      </c>
      <c r="B266" s="29">
        <v>1</v>
      </c>
      <c r="C266" s="1" t="s">
        <v>134</v>
      </c>
    </row>
    <row r="267" spans="1:12" x14ac:dyDescent="0.3">
      <c r="A267" s="1">
        <v>90</v>
      </c>
      <c r="B267" s="29">
        <v>5</v>
      </c>
      <c r="C267" s="1" t="s">
        <v>134</v>
      </c>
    </row>
    <row r="268" spans="1:12" x14ac:dyDescent="0.3">
      <c r="A268" s="1">
        <v>100</v>
      </c>
      <c r="B268" s="29">
        <v>19</v>
      </c>
      <c r="C268" s="1" t="s">
        <v>134</v>
      </c>
    </row>
    <row r="269" spans="1:12" x14ac:dyDescent="0.3">
      <c r="A269" s="1">
        <v>110</v>
      </c>
      <c r="B269" s="29">
        <v>19</v>
      </c>
      <c r="C269" s="1" t="s">
        <v>134</v>
      </c>
    </row>
    <row r="270" spans="1:12" x14ac:dyDescent="0.3">
      <c r="A270" s="1">
        <v>150</v>
      </c>
      <c r="B270" s="29">
        <v>3</v>
      </c>
      <c r="C270" s="1" t="s">
        <v>134</v>
      </c>
    </row>
    <row r="271" spans="1:12" x14ac:dyDescent="0.3">
      <c r="A271" s="1">
        <v>160</v>
      </c>
      <c r="B271" s="29">
        <v>1</v>
      </c>
      <c r="C271" s="1" t="s">
        <v>134</v>
      </c>
    </row>
    <row r="272" spans="1:12" x14ac:dyDescent="0.3">
      <c r="A272" s="1" t="s">
        <v>40</v>
      </c>
      <c r="B272" s="103">
        <f>+SUM(B258:B271)</f>
        <v>44260</v>
      </c>
      <c r="C272" s="105"/>
    </row>
    <row r="273" spans="1:2" x14ac:dyDescent="0.3">
      <c r="A273" s="39"/>
    </row>
    <row r="274" spans="1:2" x14ac:dyDescent="0.3">
      <c r="A274" s="39"/>
    </row>
    <row r="275" spans="1:2" x14ac:dyDescent="0.3">
      <c r="B275" s="9" t="s">
        <v>215</v>
      </c>
    </row>
    <row r="283" spans="1:2" x14ac:dyDescent="0.3">
      <c r="A283" s="10"/>
      <c r="B283" s="10"/>
    </row>
    <row r="290" spans="1:6" x14ac:dyDescent="0.3">
      <c r="A290" s="10"/>
      <c r="B290" s="10"/>
    </row>
    <row r="291" spans="1:6" x14ac:dyDescent="0.3">
      <c r="A291" s="10"/>
      <c r="B291" s="10"/>
    </row>
    <row r="294" spans="1:6" x14ac:dyDescent="0.3">
      <c r="F294" s="10"/>
    </row>
    <row r="295" spans="1:6" x14ac:dyDescent="0.3">
      <c r="F295" s="10"/>
    </row>
    <row r="309" spans="1:10" x14ac:dyDescent="0.3">
      <c r="A309" s="39"/>
    </row>
    <row r="311" spans="1:10" x14ac:dyDescent="0.3">
      <c r="C311" s="28"/>
      <c r="D311" s="28"/>
    </row>
    <row r="312" spans="1:10" x14ac:dyDescent="0.3">
      <c r="G312" s="28"/>
      <c r="H312" s="28"/>
    </row>
    <row r="313" spans="1:10" x14ac:dyDescent="0.3">
      <c r="I313" s="13"/>
      <c r="J313" s="13"/>
    </row>
    <row r="323" spans="12:12" x14ac:dyDescent="0.3">
      <c r="L323" s="55"/>
    </row>
    <row r="361" spans="7:7" x14ac:dyDescent="0.3">
      <c r="G361" s="13"/>
    </row>
  </sheetData>
  <mergeCells count="13">
    <mergeCell ref="J7:K7"/>
    <mergeCell ref="G241:K241"/>
    <mergeCell ref="E155:J155"/>
    <mergeCell ref="C203:H203"/>
    <mergeCell ref="K18:L18"/>
    <mergeCell ref="F64:K64"/>
    <mergeCell ref="C119:D119"/>
    <mergeCell ref="C120:D120"/>
    <mergeCell ref="C121:D121"/>
    <mergeCell ref="C117:D117"/>
    <mergeCell ref="C118:D118"/>
    <mergeCell ref="D7:E7"/>
    <mergeCell ref="A111:D111"/>
  </mergeCells>
  <phoneticPr fontId="0" type="noConversion"/>
  <printOptions horizontalCentered="1"/>
  <pageMargins left="0" right="0" top="0.78740157480314965" bottom="0.39370078740157483" header="0.39370078740157483" footer="0"/>
  <pageSetup scale="64" fitToHeight="6" orientation="landscape" r:id="rId1"/>
  <headerFooter alignWithMargins="0">
    <oddFooter>&amp;L&amp;"Verdana,Negrita"&amp;A / &amp;F&amp;R&amp;"Verdana,Negrita"&amp;P / &amp;N</oddFooter>
  </headerFooter>
  <rowBreaks count="4" manualBreakCount="4">
    <brk id="50" max="14" man="1"/>
    <brk id="96" max="14" man="1"/>
    <brk id="112" max="14" man="1"/>
    <brk id="254" max="14" man="1"/>
  </rowBreaks>
  <ignoredErrors>
    <ignoredError sqref="K179:K197 K157:K177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DE37FF-C3FD-4069-896C-FDACF03AE00E}">
  <dimension ref="A1:Q259"/>
  <sheetViews>
    <sheetView showGridLines="0" topLeftCell="A63" zoomScale="110" zoomScaleNormal="110" workbookViewId="0">
      <selection activeCell="A89" sqref="A89:XFD89"/>
    </sheetView>
  </sheetViews>
  <sheetFormatPr baseColWidth="10" defaultColWidth="11.44140625" defaultRowHeight="13.2" x14ac:dyDescent="0.3"/>
  <cols>
    <col min="1" max="1" width="8.6640625" style="71" customWidth="1"/>
    <col min="2" max="2" width="33.6640625" style="71" customWidth="1"/>
    <col min="3" max="3" width="12.6640625" style="71" bestFit="1" customWidth="1"/>
    <col min="4" max="4" width="15.33203125" style="71" bestFit="1" customWidth="1"/>
    <col min="5" max="5" width="16.5546875" style="71" customWidth="1"/>
    <col min="6" max="6" width="19.33203125" style="71" customWidth="1"/>
    <col min="7" max="7" width="18" style="71" customWidth="1"/>
    <col min="8" max="8" width="17.6640625" style="71" customWidth="1"/>
    <col min="9" max="9" width="12.44140625" style="71" customWidth="1"/>
    <col min="10" max="10" width="14.33203125" style="71" customWidth="1"/>
    <col min="11" max="12" width="12.6640625" style="71" customWidth="1"/>
    <col min="13" max="13" width="15.33203125" style="71" bestFit="1" customWidth="1"/>
    <col min="14" max="14" width="12.33203125" style="71" customWidth="1"/>
    <col min="15" max="16384" width="11.44140625" style="71"/>
  </cols>
  <sheetData>
    <row r="1" spans="1:13" x14ac:dyDescent="0.3">
      <c r="A1" s="70" t="s">
        <v>319</v>
      </c>
    </row>
    <row r="2" spans="1:13" x14ac:dyDescent="0.3">
      <c r="A2" s="70"/>
    </row>
    <row r="3" spans="1:13" x14ac:dyDescent="0.3">
      <c r="A3" s="70" t="s">
        <v>320</v>
      </c>
    </row>
    <row r="4" spans="1:13" x14ac:dyDescent="0.3">
      <c r="A4" s="70"/>
    </row>
    <row r="5" spans="1:13" x14ac:dyDescent="0.3">
      <c r="A5" s="72" t="s">
        <v>321</v>
      </c>
      <c r="B5" s="72"/>
      <c r="C5" s="72"/>
      <c r="D5" s="72"/>
      <c r="E5" s="72"/>
      <c r="F5" s="72"/>
      <c r="G5" s="72"/>
    </row>
    <row r="7" spans="1:13" x14ac:dyDescent="0.3">
      <c r="A7" s="73" t="s">
        <v>1</v>
      </c>
      <c r="B7" s="73" t="s">
        <v>0</v>
      </c>
      <c r="C7" s="73" t="s">
        <v>2</v>
      </c>
      <c r="D7" s="73" t="s">
        <v>45</v>
      </c>
      <c r="E7" s="73" t="s">
        <v>91</v>
      </c>
      <c r="F7" s="73" t="s">
        <v>322</v>
      </c>
      <c r="G7" s="73" t="s">
        <v>119</v>
      </c>
      <c r="H7" s="74"/>
      <c r="I7" s="74"/>
      <c r="J7" s="74"/>
    </row>
    <row r="8" spans="1:13" x14ac:dyDescent="0.3">
      <c r="A8" s="75"/>
      <c r="B8" s="75"/>
      <c r="C8" s="76" t="s">
        <v>50</v>
      </c>
      <c r="D8" s="77" t="s">
        <v>6</v>
      </c>
      <c r="E8" s="77" t="s">
        <v>6</v>
      </c>
      <c r="F8" s="77" t="s">
        <v>7</v>
      </c>
      <c r="G8" s="77"/>
    </row>
    <row r="9" spans="1:13" x14ac:dyDescent="0.3">
      <c r="A9" s="78" t="s">
        <v>323</v>
      </c>
      <c r="B9" s="106" t="s">
        <v>324</v>
      </c>
      <c r="C9" s="78" t="s">
        <v>134</v>
      </c>
      <c r="D9" s="107">
        <f>+VLOOKUP(A9,'[5]0351-PEAS'!H$2:AD$37,11,FALSE)</f>
        <v>17</v>
      </c>
      <c r="E9" s="107">
        <f>'[6]Cuadro 4-32 b Carampangue'!$F$10</f>
        <v>8.0079253249592082</v>
      </c>
      <c r="F9" s="107">
        <f>+VLOOKUP(A9,'[5]0351-PEAS'!H$2:AD$37,14,FALSE)</f>
        <v>18</v>
      </c>
      <c r="G9" s="108" t="s">
        <v>134</v>
      </c>
      <c r="I9" s="83"/>
      <c r="J9" s="83">
        <v>8.0079253249592082</v>
      </c>
      <c r="K9" s="83">
        <v>18</v>
      </c>
      <c r="L9" s="84">
        <f>+I9-D9</f>
        <v>-17</v>
      </c>
      <c r="M9" s="85">
        <f>+K9-F9</f>
        <v>0</v>
      </c>
    </row>
    <row r="10" spans="1:13" x14ac:dyDescent="0.3">
      <c r="A10" s="78" t="s">
        <v>325</v>
      </c>
      <c r="B10" s="106" t="s">
        <v>326</v>
      </c>
      <c r="C10" s="78" t="s">
        <v>134</v>
      </c>
      <c r="D10" s="107">
        <f>+VLOOKUP(A10,'[5]0351-PEAS'!H$2:AD$37,11,FALSE)</f>
        <v>17</v>
      </c>
      <c r="E10" s="107">
        <f>'[6]Cuadro 4-32 a J Marti'!$F$10</f>
        <v>8.8725682530550092</v>
      </c>
      <c r="F10" s="107">
        <f>+VLOOKUP(A10,'[5]0351-PEAS'!H$2:AD$37,14,FALSE)</f>
        <v>18</v>
      </c>
      <c r="G10" s="108" t="s">
        <v>134</v>
      </c>
      <c r="I10" s="83"/>
      <c r="J10" s="83">
        <v>8.8725682530550092</v>
      </c>
      <c r="K10" s="83">
        <v>18</v>
      </c>
      <c r="L10" s="84">
        <f t="shared" ref="L10:L43" si="0">+I10-D10</f>
        <v>-17</v>
      </c>
      <c r="M10" s="85">
        <f t="shared" ref="M10:M43" si="1">+K10-F10</f>
        <v>0</v>
      </c>
    </row>
    <row r="11" spans="1:13" x14ac:dyDescent="0.3">
      <c r="A11" s="78" t="s">
        <v>327</v>
      </c>
      <c r="B11" s="106" t="s">
        <v>328</v>
      </c>
      <c r="C11" s="78" t="s">
        <v>136</v>
      </c>
      <c r="D11" s="107">
        <f>+VLOOKUP(A11,'[5]0351-PEAS'!H$2:AD$37,11,FALSE)</f>
        <v>12</v>
      </c>
      <c r="E11" s="107">
        <f>'[6]Cuadro 4-32 z San Fco'!$F$10</f>
        <v>3.7550600266157863</v>
      </c>
      <c r="F11" s="107">
        <f>+VLOOKUP(A11,'[5]0351-PEAS'!H$2:AD$37,14,FALSE)</f>
        <v>11.9</v>
      </c>
      <c r="G11" s="108" t="s">
        <v>134</v>
      </c>
      <c r="I11" s="83"/>
      <c r="J11" s="83">
        <v>3.7550600266157863</v>
      </c>
      <c r="K11" s="83">
        <v>11.9</v>
      </c>
      <c r="L11" s="84">
        <f t="shared" si="0"/>
        <v>-12</v>
      </c>
      <c r="M11" s="85">
        <f t="shared" si="1"/>
        <v>0</v>
      </c>
    </row>
    <row r="12" spans="1:13" x14ac:dyDescent="0.3">
      <c r="A12" s="78" t="s">
        <v>329</v>
      </c>
      <c r="B12" s="106" t="s">
        <v>330</v>
      </c>
      <c r="C12" s="78" t="s">
        <v>134</v>
      </c>
      <c r="D12" s="107">
        <f>+VLOOKUP(A12,'[5]0351-PEAS'!H$2:AD$37,11,FALSE)</f>
        <v>17</v>
      </c>
      <c r="E12" s="107">
        <f>'[6]Cuadro 4-32 e L Laureles'!$F$10</f>
        <v>6.8087382182268508</v>
      </c>
      <c r="F12" s="107">
        <f>+VLOOKUP(A12,'[5]0351-PEAS'!H$2:AD$37,14,FALSE)</f>
        <v>13</v>
      </c>
      <c r="G12" s="108" t="s">
        <v>134</v>
      </c>
      <c r="I12" s="83"/>
      <c r="J12" s="83">
        <v>6.8087382182268508</v>
      </c>
      <c r="K12" s="83">
        <v>13</v>
      </c>
      <c r="L12" s="84">
        <f t="shared" si="0"/>
        <v>-17</v>
      </c>
      <c r="M12" s="85">
        <f t="shared" si="1"/>
        <v>0</v>
      </c>
    </row>
    <row r="13" spans="1:13" x14ac:dyDescent="0.3">
      <c r="A13" s="78" t="s">
        <v>331</v>
      </c>
      <c r="B13" s="106" t="s">
        <v>332</v>
      </c>
      <c r="C13" s="78" t="s">
        <v>134</v>
      </c>
      <c r="D13" s="107">
        <f>+VLOOKUP(A13,'[5]0351-PEAS'!H$2:AD$37,11,FALSE)</f>
        <v>13</v>
      </c>
      <c r="E13" s="107">
        <f>'[6]Cuadro 4-32 x S Pablo'!$F$10</f>
        <v>5.0104567357918395</v>
      </c>
      <c r="F13" s="107">
        <f>+VLOOKUP(A13,'[5]0351-PEAS'!H$2:AD$37,14,FALSE)</f>
        <v>6.6</v>
      </c>
      <c r="G13" s="108" t="s">
        <v>134</v>
      </c>
      <c r="I13" s="83"/>
      <c r="J13" s="83">
        <v>5.0104567357918395</v>
      </c>
      <c r="K13" s="83">
        <v>6.6</v>
      </c>
      <c r="L13" s="84">
        <f t="shared" si="0"/>
        <v>-13</v>
      </c>
      <c r="M13" s="85">
        <f t="shared" si="1"/>
        <v>0</v>
      </c>
    </row>
    <row r="14" spans="1:13" x14ac:dyDescent="0.3">
      <c r="A14" s="78" t="s">
        <v>333</v>
      </c>
      <c r="B14" s="106" t="s">
        <v>334</v>
      </c>
      <c r="C14" s="78" t="s">
        <v>134</v>
      </c>
      <c r="D14" s="107">
        <f>+VLOOKUP(A14,'[5]0351-PEAS'!H$2:AD$37,11,FALSE)</f>
        <v>51</v>
      </c>
      <c r="E14" s="107">
        <f>'[6]Cuadro 4-32 r Ecuador'!$F$10</f>
        <v>28.178480318336934</v>
      </c>
      <c r="F14" s="107">
        <f>+VLOOKUP(A14,'[5]0351-PEAS'!H$2:AD$37,14,FALSE)</f>
        <v>16</v>
      </c>
      <c r="G14" s="108" t="s">
        <v>134</v>
      </c>
      <c r="I14" s="83"/>
      <c r="J14" s="83">
        <v>28.178480318336934</v>
      </c>
      <c r="K14" s="83">
        <v>16</v>
      </c>
      <c r="L14" s="84">
        <f t="shared" si="0"/>
        <v>-51</v>
      </c>
      <c r="M14" s="85">
        <f t="shared" si="1"/>
        <v>0</v>
      </c>
    </row>
    <row r="15" spans="1:13" x14ac:dyDescent="0.3">
      <c r="A15" s="78" t="s">
        <v>335</v>
      </c>
      <c r="B15" s="106" t="s">
        <v>336</v>
      </c>
      <c r="C15" s="78" t="s">
        <v>134</v>
      </c>
      <c r="D15" s="107">
        <f>+VLOOKUP(A15,'[5]0351-PEAS'!H$2:AD$37,11,FALSE)</f>
        <v>158</v>
      </c>
      <c r="E15" s="107">
        <f>'[6]Cuadro 4-32 t Simpson'!$F$10</f>
        <v>61.544960470558664</v>
      </c>
      <c r="F15" s="107">
        <f>+VLOOKUP(A15,'[5]0351-PEAS'!H$2:AD$37,14,FALSE)</f>
        <v>11</v>
      </c>
      <c r="G15" s="108" t="s">
        <v>134</v>
      </c>
      <c r="I15" s="83"/>
      <c r="J15" s="83">
        <v>61.544960470558664</v>
      </c>
      <c r="K15" s="83">
        <v>11</v>
      </c>
      <c r="L15" s="84">
        <f t="shared" si="0"/>
        <v>-158</v>
      </c>
      <c r="M15" s="85">
        <f t="shared" si="1"/>
        <v>0</v>
      </c>
    </row>
    <row r="16" spans="1:13" x14ac:dyDescent="0.3">
      <c r="A16" s="78" t="s">
        <v>337</v>
      </c>
      <c r="B16" s="106" t="s">
        <v>338</v>
      </c>
      <c r="C16" s="78" t="s">
        <v>134</v>
      </c>
      <c r="D16" s="107">
        <f>+VLOOKUP(A16,'[5]0351-PEAS'!H$2:AD$37,11,FALSE)</f>
        <v>128</v>
      </c>
      <c r="E16" s="107">
        <f>'[6]Cuadro 4-32 s D Bosco'!$F$10</f>
        <v>30.777424965329153</v>
      </c>
      <c r="F16" s="107">
        <f>+VLOOKUP(A16,'[5]0351-PEAS'!H$2:AD$37,14,FALSE)</f>
        <v>8.9</v>
      </c>
      <c r="G16" s="108" t="s">
        <v>134</v>
      </c>
      <c r="I16" s="83"/>
      <c r="J16" s="83">
        <v>30.777424965329153</v>
      </c>
      <c r="K16" s="83">
        <v>8.9</v>
      </c>
      <c r="L16" s="84">
        <f t="shared" si="0"/>
        <v>-128</v>
      </c>
      <c r="M16" s="85">
        <f t="shared" si="1"/>
        <v>0</v>
      </c>
    </row>
    <row r="17" spans="1:13" x14ac:dyDescent="0.3">
      <c r="A17" s="78" t="s">
        <v>339</v>
      </c>
      <c r="B17" s="106" t="s">
        <v>340</v>
      </c>
      <c r="C17" s="78" t="s">
        <v>134</v>
      </c>
      <c r="D17" s="107">
        <f>+VLOOKUP(A17,'[5]0351-PEAS'!H$2:AD$37,11,FALSE)</f>
        <v>14</v>
      </c>
      <c r="E17" s="107">
        <f>'[6]Cuadro 4-32 aa CUT'!$F$10</f>
        <v>3.9223052550364703</v>
      </c>
      <c r="F17" s="107">
        <f>+VLOOKUP(A17,'[5]0351-PEAS'!H$2:AD$37,14,FALSE)</f>
        <v>8</v>
      </c>
      <c r="G17" s="108" t="s">
        <v>134</v>
      </c>
      <c r="I17" s="83"/>
      <c r="J17" s="83">
        <v>3.9223052550364703</v>
      </c>
      <c r="K17" s="83">
        <v>8</v>
      </c>
      <c r="L17" s="84">
        <f t="shared" si="0"/>
        <v>-14</v>
      </c>
      <c r="M17" s="85">
        <f t="shared" si="1"/>
        <v>0</v>
      </c>
    </row>
    <row r="18" spans="1:13" x14ac:dyDescent="0.3">
      <c r="A18" s="78" t="s">
        <v>341</v>
      </c>
      <c r="B18" s="106" t="s">
        <v>342</v>
      </c>
      <c r="C18" s="78" t="s">
        <v>134</v>
      </c>
      <c r="D18" s="107">
        <f>+VLOOKUP(A18,'[5]0351-PEAS'!H$2:AD$37,11,FALSE)</f>
        <v>80</v>
      </c>
      <c r="E18" s="107">
        <f>'[6]Cuadro 4-32 u Meridien'!$F$10</f>
        <v>51.651298022075679</v>
      </c>
      <c r="F18" s="107">
        <f>+VLOOKUP(A18,'[5]0351-PEAS'!H$2:AD$37,14,FALSE)</f>
        <v>10.1</v>
      </c>
      <c r="G18" s="108" t="s">
        <v>134</v>
      </c>
      <c r="I18" s="83"/>
      <c r="J18" s="83">
        <v>51.651298022075679</v>
      </c>
      <c r="K18" s="83">
        <v>10.1</v>
      </c>
      <c r="L18" s="84">
        <f t="shared" si="0"/>
        <v>-80</v>
      </c>
      <c r="M18" s="85">
        <f t="shared" si="1"/>
        <v>0</v>
      </c>
    </row>
    <row r="19" spans="1:13" x14ac:dyDescent="0.3">
      <c r="A19" s="78" t="s">
        <v>343</v>
      </c>
      <c r="B19" s="106" t="s">
        <v>344</v>
      </c>
      <c r="C19" s="78" t="s">
        <v>134</v>
      </c>
      <c r="D19" s="107">
        <f>+VLOOKUP(A19,'[5]0351-PEAS'!H$2:AD$37,11,FALSE)</f>
        <v>80</v>
      </c>
      <c r="E19" s="107">
        <f>'[6]Cuadro 4-32 w Valdivia Sur'!$F$10</f>
        <v>43.133527717563155</v>
      </c>
      <c r="F19" s="107">
        <f>+VLOOKUP(A19,'[5]0351-PEAS'!H$2:AD$37,14,FALSE)</f>
        <v>6</v>
      </c>
      <c r="G19" s="108" t="s">
        <v>134</v>
      </c>
      <c r="I19" s="83"/>
      <c r="J19" s="83">
        <v>43.133527717563155</v>
      </c>
      <c r="K19" s="83">
        <v>6</v>
      </c>
      <c r="L19" s="84">
        <f t="shared" si="0"/>
        <v>-80</v>
      </c>
      <c r="M19" s="85">
        <f t="shared" si="1"/>
        <v>0</v>
      </c>
    </row>
    <row r="20" spans="1:13" x14ac:dyDescent="0.3">
      <c r="A20" s="78" t="s">
        <v>345</v>
      </c>
      <c r="B20" s="106" t="s">
        <v>346</v>
      </c>
      <c r="C20" s="78" t="s">
        <v>134</v>
      </c>
      <c r="D20" s="107">
        <f>+VLOOKUP(A20,'[5]0351-PEAS'!H$2:AD$37,11,FALSE)</f>
        <v>110</v>
      </c>
      <c r="E20" s="107">
        <f>'[6]Cuadro 4-32 l Calle Calle'!$F$10</f>
        <v>63.86046468087968</v>
      </c>
      <c r="F20" s="107">
        <f>+VLOOKUP(A20,'[5]0351-PEAS'!H$2:AD$37,14,FALSE)</f>
        <v>18.600000000000001</v>
      </c>
      <c r="G20" s="108" t="s">
        <v>134</v>
      </c>
      <c r="I20" s="83"/>
      <c r="J20" s="83">
        <v>63.86046468087968</v>
      </c>
      <c r="K20" s="83">
        <v>18.600000000000001</v>
      </c>
      <c r="L20" s="84">
        <f t="shared" si="0"/>
        <v>-110</v>
      </c>
      <c r="M20" s="85">
        <f t="shared" si="1"/>
        <v>0</v>
      </c>
    </row>
    <row r="21" spans="1:13" x14ac:dyDescent="0.3">
      <c r="A21" s="78" t="s">
        <v>347</v>
      </c>
      <c r="B21" s="106" t="s">
        <v>348</v>
      </c>
      <c r="C21" s="78" t="s">
        <v>134</v>
      </c>
      <c r="D21" s="107">
        <f>+VLOOKUP(A21,'[5]0351-PEAS'!H$2:AD$37,11,FALSE)</f>
        <v>270</v>
      </c>
      <c r="E21" s="107">
        <f>'[6]Cuadro 4-32 o Bueras'!$F$10</f>
        <v>210.17198300592909</v>
      </c>
      <c r="F21" s="107">
        <f>+VLOOKUP(A21,'[5]0351-PEAS'!H$2:AD$37,14,FALSE)</f>
        <v>6</v>
      </c>
      <c r="G21" s="108" t="s">
        <v>134</v>
      </c>
      <c r="I21" s="83"/>
      <c r="J21" s="83">
        <v>210.17198300592909</v>
      </c>
      <c r="K21" s="83">
        <v>6</v>
      </c>
      <c r="L21" s="84">
        <f t="shared" si="0"/>
        <v>-270</v>
      </c>
      <c r="M21" s="85">
        <f t="shared" si="1"/>
        <v>0</v>
      </c>
    </row>
    <row r="22" spans="1:13" x14ac:dyDescent="0.3">
      <c r="A22" s="78" t="s">
        <v>349</v>
      </c>
      <c r="B22" s="106" t="s">
        <v>350</v>
      </c>
      <c r="C22" s="78" t="s">
        <v>134</v>
      </c>
      <c r="D22" s="107">
        <f>+VLOOKUP(A22,'[5]0351-PEAS'!H$2:AD$37,11,FALSE)</f>
        <v>60</v>
      </c>
      <c r="E22" s="107">
        <f>'[6]Cuadro 4-32 ai Pelues'!$F$10</f>
        <v>40.710592439283459</v>
      </c>
      <c r="F22" s="107">
        <f>+VLOOKUP(A22,'[5]0351-PEAS'!H$2:AD$37,14,FALSE)</f>
        <v>15.3</v>
      </c>
      <c r="G22" s="108" t="s">
        <v>134</v>
      </c>
      <c r="I22" s="83"/>
      <c r="J22" s="83">
        <v>40.710592439283459</v>
      </c>
      <c r="K22" s="83">
        <v>15.3</v>
      </c>
      <c r="L22" s="84">
        <f t="shared" si="0"/>
        <v>-60</v>
      </c>
      <c r="M22" s="85">
        <f t="shared" si="1"/>
        <v>0</v>
      </c>
    </row>
    <row r="23" spans="1:13" x14ac:dyDescent="0.3">
      <c r="A23" s="78" t="s">
        <v>351</v>
      </c>
      <c r="B23" s="106" t="s">
        <v>352</v>
      </c>
      <c r="C23" s="78" t="s">
        <v>134</v>
      </c>
      <c r="D23" s="107">
        <f>+VLOOKUP(A23,'[5]0351-PEAS'!H$2:AD$37,11,FALSE)</f>
        <v>100</v>
      </c>
      <c r="E23" s="107">
        <f>'[6]Cuadro 4-32 d S Carlos'!$F$10</f>
        <v>72.022397377171458</v>
      </c>
      <c r="F23" s="107">
        <f>+VLOOKUP(A23,'[5]0351-PEAS'!H$2:AD$37,14,FALSE)</f>
        <v>11.5</v>
      </c>
      <c r="G23" s="108" t="s">
        <v>134</v>
      </c>
      <c r="I23" s="83"/>
      <c r="J23" s="83">
        <v>72.022397377171458</v>
      </c>
      <c r="K23" s="83">
        <v>11.5</v>
      </c>
      <c r="L23" s="84">
        <f t="shared" si="0"/>
        <v>-100</v>
      </c>
      <c r="M23" s="85">
        <f t="shared" si="1"/>
        <v>0</v>
      </c>
    </row>
    <row r="24" spans="1:13" x14ac:dyDescent="0.3">
      <c r="A24" s="78" t="s">
        <v>353</v>
      </c>
      <c r="B24" s="106" t="s">
        <v>354</v>
      </c>
      <c r="C24" s="78" t="s">
        <v>134</v>
      </c>
      <c r="D24" s="107">
        <f>+VLOOKUP(A24,'[5]0351-PEAS'!H$2:AD$37,11,FALSE)</f>
        <v>76</v>
      </c>
      <c r="E24" s="107">
        <f>'[6]Cuadro 4-32 c Janequeo'!$F$10</f>
        <v>57.240564608397243</v>
      </c>
      <c r="F24" s="107">
        <f>+VLOOKUP(A24,'[5]0351-PEAS'!H$2:AD$37,14,FALSE)</f>
        <v>6</v>
      </c>
      <c r="G24" s="108" t="s">
        <v>134</v>
      </c>
      <c r="I24" s="83"/>
      <c r="J24" s="83">
        <v>57.240564608397243</v>
      </c>
      <c r="K24" s="83">
        <v>6</v>
      </c>
      <c r="L24" s="84">
        <f t="shared" si="0"/>
        <v>-76</v>
      </c>
      <c r="M24" s="85">
        <f t="shared" si="1"/>
        <v>0</v>
      </c>
    </row>
    <row r="25" spans="1:13" x14ac:dyDescent="0.3">
      <c r="A25" s="78" t="s">
        <v>355</v>
      </c>
      <c r="B25" s="106" t="s">
        <v>356</v>
      </c>
      <c r="C25" s="78" t="s">
        <v>134</v>
      </c>
      <c r="D25" s="107">
        <f>+VLOOKUP(A25,'[5]0351-PEAS'!H$2:AD$37,11,FALSE)</f>
        <v>8</v>
      </c>
      <c r="E25" s="107">
        <f>'[6]Cuadro 4-32 k España'!$F$10</f>
        <v>4.5761795573543917</v>
      </c>
      <c r="F25" s="107">
        <f>+VLOOKUP(A25,'[5]0351-PEAS'!H$2:AD$37,14,FALSE)</f>
        <v>4.8</v>
      </c>
      <c r="G25" s="108" t="s">
        <v>134</v>
      </c>
      <c r="I25" s="83"/>
      <c r="J25" s="83">
        <v>4.5761795573543917</v>
      </c>
      <c r="K25" s="83">
        <v>4.8</v>
      </c>
      <c r="L25" s="84">
        <f t="shared" si="0"/>
        <v>-8</v>
      </c>
      <c r="M25" s="85">
        <f t="shared" si="1"/>
        <v>0</v>
      </c>
    </row>
    <row r="26" spans="1:13" x14ac:dyDescent="0.3">
      <c r="A26" s="78" t="s">
        <v>357</v>
      </c>
      <c r="B26" s="106" t="s">
        <v>358</v>
      </c>
      <c r="C26" s="78" t="s">
        <v>134</v>
      </c>
      <c r="D26" s="107">
        <f>+VLOOKUP(A26,'[5]0351-PEAS'!H$2:AD$37,11,FALSE)</f>
        <v>31</v>
      </c>
      <c r="E26" s="107">
        <f>'[6]Cuadro 4-32 q Balmaceda'!$F$10</f>
        <v>12.962026477548946</v>
      </c>
      <c r="F26" s="107">
        <f>+VLOOKUP(A26,'[5]0351-PEAS'!H$2:AD$37,14,FALSE)</f>
        <v>6.5</v>
      </c>
      <c r="G26" s="108" t="s">
        <v>134</v>
      </c>
      <c r="I26" s="83"/>
      <c r="J26" s="83">
        <v>12.962026477548946</v>
      </c>
      <c r="K26" s="83">
        <v>6.5</v>
      </c>
      <c r="L26" s="84">
        <f t="shared" si="0"/>
        <v>-31</v>
      </c>
      <c r="M26" s="85">
        <f t="shared" si="1"/>
        <v>0</v>
      </c>
    </row>
    <row r="27" spans="1:13" x14ac:dyDescent="0.3">
      <c r="A27" s="78" t="s">
        <v>359</v>
      </c>
      <c r="B27" s="106" t="s">
        <v>360</v>
      </c>
      <c r="C27" s="78" t="s">
        <v>134</v>
      </c>
      <c r="D27" s="107">
        <f>+VLOOKUP(A27,'[5]0351-PEAS'!H$2:AD$37,11,FALSE)</f>
        <v>700</v>
      </c>
      <c r="E27" s="107">
        <f>'[6]Cuadro 4-32 ah Miraflores'!$F$10</f>
        <v>487.19508119834603</v>
      </c>
      <c r="F27" s="107">
        <f>+VLOOKUP(A27,'[5]0351-PEAS'!H$2:AD$37,14,FALSE)</f>
        <v>21</v>
      </c>
      <c r="G27" s="108" t="s">
        <v>134</v>
      </c>
      <c r="I27" s="83"/>
      <c r="J27" s="83">
        <v>487.19508119834603</v>
      </c>
      <c r="K27" s="83">
        <v>21</v>
      </c>
      <c r="L27" s="84">
        <f t="shared" si="0"/>
        <v>-700</v>
      </c>
      <c r="M27" s="85">
        <f t="shared" si="1"/>
        <v>0</v>
      </c>
    </row>
    <row r="28" spans="1:13" x14ac:dyDescent="0.3">
      <c r="A28" s="78" t="s">
        <v>361</v>
      </c>
      <c r="B28" s="106" t="s">
        <v>362</v>
      </c>
      <c r="C28" s="78" t="s">
        <v>134</v>
      </c>
      <c r="D28" s="107">
        <f>+VLOOKUP(A28,'[5]0351-PEAS'!H$2:AD$37,11,FALSE)</f>
        <v>17</v>
      </c>
      <c r="E28" s="107">
        <f>'[6]Cuadro 4-32 ab S Martin'!$F$10</f>
        <v>10.497683259403189</v>
      </c>
      <c r="F28" s="107">
        <f>+VLOOKUP(A28,'[5]0351-PEAS'!H$2:AD$37,14,FALSE)</f>
        <v>7.3</v>
      </c>
      <c r="G28" s="108" t="s">
        <v>134</v>
      </c>
      <c r="I28" s="83"/>
      <c r="J28" s="83">
        <v>10.497683259403189</v>
      </c>
      <c r="K28" s="83">
        <v>7.3</v>
      </c>
      <c r="L28" s="84">
        <f t="shared" si="0"/>
        <v>-17</v>
      </c>
      <c r="M28" s="85">
        <f t="shared" si="1"/>
        <v>0</v>
      </c>
    </row>
    <row r="29" spans="1:13" x14ac:dyDescent="0.3">
      <c r="A29" s="78" t="s">
        <v>363</v>
      </c>
      <c r="B29" s="106" t="s">
        <v>364</v>
      </c>
      <c r="C29" s="78" t="s">
        <v>134</v>
      </c>
      <c r="D29" s="107">
        <f>+VLOOKUP(A29,'[5]0351-PEAS'!H$2:AD$37,11,FALSE)</f>
        <v>73.5</v>
      </c>
      <c r="E29" s="107">
        <f>'[6]Cuadro 4-32 ag Guacamayo'!$F$10</f>
        <v>34.062760531040531</v>
      </c>
      <c r="F29" s="107">
        <f>+VLOOKUP(A29,'[5]0351-PEAS'!H$2:AD$37,14,FALSE)</f>
        <v>12.1</v>
      </c>
      <c r="G29" s="108" t="s">
        <v>134</v>
      </c>
      <c r="I29" s="83"/>
      <c r="J29" s="83">
        <v>34.062760531040531</v>
      </c>
      <c r="K29" s="83">
        <v>12.1</v>
      </c>
      <c r="L29" s="84">
        <f t="shared" si="0"/>
        <v>-73.5</v>
      </c>
      <c r="M29" s="85">
        <f t="shared" si="1"/>
        <v>0</v>
      </c>
    </row>
    <row r="30" spans="1:13" x14ac:dyDescent="0.3">
      <c r="A30" s="78" t="s">
        <v>365</v>
      </c>
      <c r="B30" s="106" t="s">
        <v>366</v>
      </c>
      <c r="C30" s="78" t="s">
        <v>134</v>
      </c>
      <c r="D30" s="107">
        <f>+VLOOKUP(A30,'[5]0351-PEAS'!H$2:AD$37,11,FALSE)</f>
        <v>22</v>
      </c>
      <c r="E30" s="107">
        <f>'[6]Cuadro 4-32 n Bertoloto'!$F$10</f>
        <v>4.2857149641282053</v>
      </c>
      <c r="F30" s="107">
        <f>+VLOOKUP(A30,'[5]0351-PEAS'!H$2:AD$37,14,FALSE)</f>
        <v>6.1</v>
      </c>
      <c r="G30" s="108" t="s">
        <v>134</v>
      </c>
      <c r="I30" s="83"/>
      <c r="J30" s="83">
        <v>4.2857149641282053</v>
      </c>
      <c r="K30" s="83">
        <v>6.1</v>
      </c>
      <c r="L30" s="84">
        <f t="shared" si="0"/>
        <v>-22</v>
      </c>
      <c r="M30" s="85">
        <f t="shared" si="1"/>
        <v>0</v>
      </c>
    </row>
    <row r="31" spans="1:13" x14ac:dyDescent="0.3">
      <c r="A31" s="78" t="s">
        <v>367</v>
      </c>
      <c r="B31" s="106" t="s">
        <v>368</v>
      </c>
      <c r="C31" s="78" t="s">
        <v>134</v>
      </c>
      <c r="D31" s="107">
        <f>+VLOOKUP(A31,'[5]0351-PEAS'!H$2:AD$37,11,FALSE)</f>
        <v>55</v>
      </c>
      <c r="E31" s="107">
        <f>'[6]Cuadro 4-32 i N Sedeño'!$F$10</f>
        <v>25.077751448475318</v>
      </c>
      <c r="F31" s="107">
        <f>+VLOOKUP(A31,'[5]0351-PEAS'!H$2:AD$37,14,FALSE)</f>
        <v>9.4</v>
      </c>
      <c r="G31" s="108" t="s">
        <v>134</v>
      </c>
      <c r="I31" s="83"/>
      <c r="J31" s="83">
        <v>25.077751448475318</v>
      </c>
      <c r="K31" s="83">
        <v>9.4</v>
      </c>
      <c r="L31" s="84">
        <f t="shared" si="0"/>
        <v>-55</v>
      </c>
      <c r="M31" s="85">
        <f t="shared" si="1"/>
        <v>0</v>
      </c>
    </row>
    <row r="32" spans="1:13" x14ac:dyDescent="0.3">
      <c r="A32" s="78" t="s">
        <v>369</v>
      </c>
      <c r="B32" s="106" t="s">
        <v>370</v>
      </c>
      <c r="C32" s="78" t="s">
        <v>134</v>
      </c>
      <c r="D32" s="107">
        <f>+VLOOKUP(A32,'[5]0351-PEAS'!H$2:AD$37,11,FALSE)</f>
        <v>22</v>
      </c>
      <c r="E32" s="107">
        <f>'[6]Cuadro 4-32 m Sta Maria'!$F$10</f>
        <v>8.7856505904290252</v>
      </c>
      <c r="F32" s="107">
        <f>+VLOOKUP(A32,'[5]0351-PEAS'!H$2:AD$37,14,FALSE)</f>
        <v>7.9</v>
      </c>
      <c r="G32" s="108" t="s">
        <v>134</v>
      </c>
      <c r="I32" s="83"/>
      <c r="J32" s="83">
        <v>8.7856505904290252</v>
      </c>
      <c r="K32" s="83">
        <v>7.9</v>
      </c>
      <c r="L32" s="84">
        <f t="shared" si="0"/>
        <v>-22</v>
      </c>
      <c r="M32" s="85">
        <f t="shared" si="1"/>
        <v>0</v>
      </c>
    </row>
    <row r="33" spans="1:13" x14ac:dyDescent="0.3">
      <c r="A33" s="78" t="s">
        <v>371</v>
      </c>
      <c r="B33" s="106" t="s">
        <v>372</v>
      </c>
      <c r="C33" s="78" t="s">
        <v>134</v>
      </c>
      <c r="D33" s="107">
        <f>+VLOOKUP(A33,'[5]0351-PEAS'!H$2:AD$37,11,FALSE)</f>
        <v>7</v>
      </c>
      <c r="E33" s="107">
        <f>'[6]Cuadro 4-32 y Austral'!$F$10</f>
        <v>4.7939715734365702</v>
      </c>
      <c r="F33" s="107">
        <f>+VLOOKUP(A33,'[5]0351-PEAS'!H$2:AD$37,14,FALSE)</f>
        <v>3.7</v>
      </c>
      <c r="G33" s="108" t="s">
        <v>134</v>
      </c>
      <c r="I33" s="83"/>
      <c r="J33" s="83">
        <v>4.7939715734365702</v>
      </c>
      <c r="K33" s="83">
        <v>3.7</v>
      </c>
      <c r="L33" s="84">
        <f t="shared" si="0"/>
        <v>-7</v>
      </c>
      <c r="M33" s="85">
        <f t="shared" si="1"/>
        <v>0</v>
      </c>
    </row>
    <row r="34" spans="1:13" x14ac:dyDescent="0.3">
      <c r="A34" s="78" t="s">
        <v>373</v>
      </c>
      <c r="B34" s="106" t="s">
        <v>374</v>
      </c>
      <c r="C34" s="78" t="s">
        <v>134</v>
      </c>
      <c r="D34" s="107">
        <f>+VLOOKUP(A34,'[5]0351-PEAS'!H$2:AD$37,11,FALSE)</f>
        <v>10.48</v>
      </c>
      <c r="E34" s="107">
        <f>'[6]Cuadro 4-32 ac Bosque Sur'!$F$10</f>
        <v>7.1007433182976847</v>
      </c>
      <c r="F34" s="107">
        <f>+VLOOKUP(A34,'[5]0351-PEAS'!H$2:AD$37,14,FALSE)</f>
        <v>20.100000000000001</v>
      </c>
      <c r="G34" s="108" t="s">
        <v>134</v>
      </c>
      <c r="I34" s="83"/>
      <c r="J34" s="83">
        <v>7.1007433182976847</v>
      </c>
      <c r="K34" s="83">
        <v>20.100000000000001</v>
      </c>
      <c r="L34" s="84">
        <f t="shared" si="0"/>
        <v>-10.48</v>
      </c>
      <c r="M34" s="85">
        <f t="shared" si="1"/>
        <v>0</v>
      </c>
    </row>
    <row r="35" spans="1:13" x14ac:dyDescent="0.3">
      <c r="A35" s="78" t="s">
        <v>375</v>
      </c>
      <c r="B35" s="106" t="s">
        <v>376</v>
      </c>
      <c r="C35" s="78" t="s">
        <v>134</v>
      </c>
      <c r="D35" s="107">
        <f>+VLOOKUP(A35,'[5]0351-PEAS'!H$2:AD$37,11,FALSE)</f>
        <v>16</v>
      </c>
      <c r="E35" s="107">
        <f>'[6]Cuadro 4-32 f Brisas'!$F$10</f>
        <v>8.3815495314285169</v>
      </c>
      <c r="F35" s="107">
        <f>+VLOOKUP(A35,'[5]0351-PEAS'!H$2:AD$37,14,FALSE)</f>
        <v>17</v>
      </c>
      <c r="G35" s="108" t="s">
        <v>134</v>
      </c>
      <c r="I35" s="83"/>
      <c r="J35" s="83">
        <v>8.3815495314285169</v>
      </c>
      <c r="K35" s="83">
        <v>17</v>
      </c>
      <c r="L35" s="84">
        <f t="shared" si="0"/>
        <v>-16</v>
      </c>
      <c r="M35" s="85">
        <f t="shared" si="1"/>
        <v>0</v>
      </c>
    </row>
    <row r="36" spans="1:13" x14ac:dyDescent="0.3">
      <c r="A36" s="78" t="s">
        <v>377</v>
      </c>
      <c r="B36" s="106" t="s">
        <v>378</v>
      </c>
      <c r="C36" s="78" t="s">
        <v>134</v>
      </c>
      <c r="D36" s="107">
        <f>+VLOOKUP(A36,'[5]0351-PEAS'!H$2:AD$37,11,FALSE)</f>
        <v>11.09</v>
      </c>
      <c r="E36" s="107">
        <f>'[6]Cuadro 4-32 j Jardin'!$F$10</f>
        <v>4.7463768950345431</v>
      </c>
      <c r="F36" s="107">
        <f>+VLOOKUP(A36,'[5]0351-PEAS'!H$2:AD$37,14,FALSE)</f>
        <v>7.28</v>
      </c>
      <c r="G36" s="108" t="s">
        <v>134</v>
      </c>
      <c r="I36" s="83"/>
      <c r="J36" s="83">
        <v>4.7463768950345431</v>
      </c>
      <c r="K36" s="83">
        <v>7.28</v>
      </c>
      <c r="L36" s="84">
        <f t="shared" si="0"/>
        <v>-11.09</v>
      </c>
      <c r="M36" s="85">
        <f t="shared" si="1"/>
        <v>0</v>
      </c>
    </row>
    <row r="37" spans="1:13" x14ac:dyDescent="0.3">
      <c r="A37" s="78" t="s">
        <v>379</v>
      </c>
      <c r="B37" s="106" t="s">
        <v>380</v>
      </c>
      <c r="C37" s="78" t="s">
        <v>134</v>
      </c>
      <c r="D37" s="107">
        <f>+VLOOKUP(A37,'[5]0351-PEAS'!H$2:AD$37,11,FALSE)</f>
        <v>25</v>
      </c>
      <c r="E37" s="107">
        <f>'[6]Cuadro 4-32 p Chumpullo'!$F$10</f>
        <v>7.7181112746365255</v>
      </c>
      <c r="F37" s="107">
        <f>+VLOOKUP(A37,'[5]0351-PEAS'!H$2:AD$37,14,FALSE)</f>
        <v>4.2</v>
      </c>
      <c r="G37" s="108" t="s">
        <v>134</v>
      </c>
      <c r="I37" s="83"/>
      <c r="J37" s="83">
        <v>7.7181112746365255</v>
      </c>
      <c r="K37" s="83">
        <v>4.2</v>
      </c>
      <c r="L37" s="84">
        <f t="shared" si="0"/>
        <v>-25</v>
      </c>
      <c r="M37" s="85">
        <f t="shared" si="1"/>
        <v>0</v>
      </c>
    </row>
    <row r="38" spans="1:13" x14ac:dyDescent="0.3">
      <c r="A38" s="78" t="s">
        <v>381</v>
      </c>
      <c r="B38" s="106" t="s">
        <v>382</v>
      </c>
      <c r="C38" s="78" t="s">
        <v>134</v>
      </c>
      <c r="D38" s="107">
        <f>+VLOOKUP(A38,'[5]0351-PEAS'!H$2:AD$37,11,FALSE)</f>
        <v>12.62</v>
      </c>
      <c r="E38" s="107">
        <f>'[6]Cuadro 4-32 v Conquistadores'!$F$10</f>
        <v>4.5036534978439997</v>
      </c>
      <c r="F38" s="107">
        <f>+VLOOKUP(A38,'[5]0351-PEAS'!H$2:AD$37,14,FALSE)</f>
        <v>15.06</v>
      </c>
      <c r="G38" s="108" t="s">
        <v>134</v>
      </c>
      <c r="I38" s="83"/>
      <c r="J38" s="83">
        <v>4.5036534978439997</v>
      </c>
      <c r="K38" s="83">
        <v>15.06</v>
      </c>
      <c r="L38" s="84">
        <f t="shared" si="0"/>
        <v>-12.62</v>
      </c>
      <c r="M38" s="85">
        <f t="shared" si="1"/>
        <v>0</v>
      </c>
    </row>
    <row r="39" spans="1:13" x14ac:dyDescent="0.3">
      <c r="A39" s="78" t="s">
        <v>383</v>
      </c>
      <c r="B39" s="106" t="s">
        <v>384</v>
      </c>
      <c r="C39" s="78" t="s">
        <v>134</v>
      </c>
      <c r="D39" s="107">
        <f>+VLOOKUP(A39,'[5]0351-PEAS'!H$2:AD$37,11,FALSE)</f>
        <v>7.22</v>
      </c>
      <c r="E39" s="107">
        <f>'[6]Cuadro 4-32 h Bombero'!$F$10</f>
        <v>2.8379473135451465</v>
      </c>
      <c r="F39" s="107">
        <f>+VLOOKUP(A39,'[5]0351-PEAS'!H$2:AD$37,14,FALSE)</f>
        <v>5.8</v>
      </c>
      <c r="G39" s="108" t="s">
        <v>134</v>
      </c>
      <c r="I39" s="83"/>
      <c r="J39" s="83">
        <v>2.8379473135451465</v>
      </c>
      <c r="K39" s="83">
        <v>5.8</v>
      </c>
      <c r="L39" s="84">
        <f t="shared" si="0"/>
        <v>-7.22</v>
      </c>
      <c r="M39" s="85">
        <f t="shared" si="1"/>
        <v>0</v>
      </c>
    </row>
    <row r="40" spans="1:13" x14ac:dyDescent="0.3">
      <c r="A40" s="78" t="s">
        <v>385</v>
      </c>
      <c r="B40" s="106" t="s">
        <v>386</v>
      </c>
      <c r="C40" s="78" t="s">
        <v>134</v>
      </c>
      <c r="D40" s="107">
        <f>+VLOOKUP(A40,'[5]0351-PEAS'!H$2:AD$37,11,FALSE)</f>
        <v>50.3</v>
      </c>
      <c r="E40" s="107">
        <f>'[6]Cuadro 4-32 g PAC'!$F$10</f>
        <v>16.780109681643662</v>
      </c>
      <c r="F40" s="107">
        <f>+VLOOKUP(A40,'[5]0351-PEAS'!H$2:AD$37,14,FALSE)</f>
        <v>17.86</v>
      </c>
      <c r="G40" s="108" t="s">
        <v>134</v>
      </c>
      <c r="I40" s="83"/>
      <c r="J40" s="83">
        <v>16.780109681643662</v>
      </c>
      <c r="K40" s="83">
        <v>17.86</v>
      </c>
      <c r="L40" s="84">
        <f t="shared" si="0"/>
        <v>-50.3</v>
      </c>
      <c r="M40" s="85">
        <f t="shared" si="1"/>
        <v>0</v>
      </c>
    </row>
    <row r="41" spans="1:13" x14ac:dyDescent="0.3">
      <c r="A41" s="78" t="s">
        <v>387</v>
      </c>
      <c r="B41" s="109" t="s">
        <v>388</v>
      </c>
      <c r="C41" s="78" t="s">
        <v>134</v>
      </c>
      <c r="D41" s="107">
        <f>+VLOOKUP(A41,'[5]0351-PEAS'!H$2:AD$37,11,FALSE)</f>
        <v>14</v>
      </c>
      <c r="E41" s="107">
        <f>'[6]Cuadro 4-32 ad Mahuiza'!$F$10</f>
        <v>2.6323467673398837</v>
      </c>
      <c r="F41" s="107">
        <f>+VLOOKUP(A41,'[5]0351-PEAS'!H$2:AD$37,14,FALSE)</f>
        <v>10.1</v>
      </c>
      <c r="G41" s="108" t="s">
        <v>134</v>
      </c>
      <c r="I41" s="83"/>
      <c r="J41" s="83">
        <v>2.6323467673398837</v>
      </c>
      <c r="K41" s="83">
        <v>10.1</v>
      </c>
      <c r="L41" s="84">
        <f t="shared" si="0"/>
        <v>-14</v>
      </c>
      <c r="M41" s="85">
        <f t="shared" si="1"/>
        <v>0</v>
      </c>
    </row>
    <row r="42" spans="1:13" x14ac:dyDescent="0.3">
      <c r="A42" s="78" t="s">
        <v>389</v>
      </c>
      <c r="B42" s="109" t="s">
        <v>390</v>
      </c>
      <c r="C42" s="78" t="s">
        <v>134</v>
      </c>
      <c r="D42" s="107">
        <f>+VLOOKUP(A42,'[5]0351-PEAS'!H$2:AD$37,11,FALSE)</f>
        <v>30.55</v>
      </c>
      <c r="E42" s="107">
        <f>'[6]Cuadro 4-32 af Guacamayo II'!$F$10</f>
        <v>0.27562806012840851</v>
      </c>
      <c r="F42" s="107">
        <f>+VLOOKUP(A42,'[5]0351-PEAS'!H$2:AD$37,14,FALSE)</f>
        <v>8.66</v>
      </c>
      <c r="G42" s="108" t="s">
        <v>134</v>
      </c>
      <c r="I42" s="83"/>
      <c r="J42" s="83">
        <v>0.27562806012840851</v>
      </c>
      <c r="K42" s="83">
        <v>8.66</v>
      </c>
      <c r="L42" s="84">
        <f t="shared" si="0"/>
        <v>-30.55</v>
      </c>
      <c r="M42" s="85">
        <f t="shared" si="1"/>
        <v>0</v>
      </c>
    </row>
    <row r="43" spans="1:13" x14ac:dyDescent="0.3">
      <c r="A43" s="78" t="s">
        <v>570</v>
      </c>
      <c r="B43" s="109" t="s">
        <v>571</v>
      </c>
      <c r="C43" s="78" t="s">
        <v>134</v>
      </c>
      <c r="D43" s="107">
        <f>+VLOOKUP(A43,'[5]0351-PEAS'!H$2:AD$37,11,FALSE)</f>
        <v>6.14</v>
      </c>
      <c r="E43" s="107"/>
      <c r="F43" s="107">
        <f>+VLOOKUP(A43,'[5]0351-PEAS'!H$2:AD$37,14,FALSE)</f>
        <v>24.65</v>
      </c>
      <c r="G43" s="108" t="s">
        <v>134</v>
      </c>
      <c r="I43" s="83"/>
      <c r="J43" s="83"/>
      <c r="K43" s="83">
        <v>10.6</v>
      </c>
      <c r="L43" s="84">
        <f t="shared" si="0"/>
        <v>-6.14</v>
      </c>
      <c r="M43" s="85">
        <f t="shared" si="1"/>
        <v>-14.049999999999999</v>
      </c>
    </row>
    <row r="44" spans="1:13" x14ac:dyDescent="0.3">
      <c r="A44" s="79"/>
      <c r="B44" s="110"/>
      <c r="C44" s="79"/>
      <c r="D44" s="111"/>
      <c r="E44" s="111"/>
      <c r="F44" s="111"/>
      <c r="G44" s="112"/>
    </row>
    <row r="45" spans="1:13" x14ac:dyDescent="0.3">
      <c r="A45" s="80" t="s">
        <v>391</v>
      </c>
    </row>
    <row r="46" spans="1:13" x14ac:dyDescent="0.3">
      <c r="A46" s="71" t="s">
        <v>109</v>
      </c>
    </row>
    <row r="48" spans="1:13" x14ac:dyDescent="0.3">
      <c r="A48" s="70"/>
    </row>
    <row r="49" spans="1:15" x14ac:dyDescent="0.3">
      <c r="A49" s="70" t="s">
        <v>392</v>
      </c>
    </row>
    <row r="50" spans="1:15" x14ac:dyDescent="0.3">
      <c r="A50" s="70"/>
    </row>
    <row r="51" spans="1:15" x14ac:dyDescent="0.3">
      <c r="A51" s="73" t="s">
        <v>1</v>
      </c>
      <c r="B51" s="113" t="s">
        <v>0</v>
      </c>
      <c r="C51" s="73" t="s">
        <v>2</v>
      </c>
      <c r="D51" s="73" t="s">
        <v>4</v>
      </c>
      <c r="E51" s="114" t="s">
        <v>22</v>
      </c>
      <c r="F51" s="115"/>
      <c r="G51" s="115"/>
      <c r="H51" s="115"/>
      <c r="I51" s="115"/>
      <c r="J51" s="115"/>
      <c r="K51" s="115"/>
      <c r="L51" s="73" t="s">
        <v>39</v>
      </c>
      <c r="M51" s="73" t="s">
        <v>45</v>
      </c>
      <c r="N51" s="73" t="s">
        <v>91</v>
      </c>
      <c r="O51" s="73" t="s">
        <v>119</v>
      </c>
    </row>
    <row r="52" spans="1:15" x14ac:dyDescent="0.3">
      <c r="A52" s="75"/>
      <c r="B52" s="116"/>
      <c r="C52" s="76" t="s">
        <v>50</v>
      </c>
      <c r="D52" s="77" t="s">
        <v>8</v>
      </c>
      <c r="E52" s="117" t="s">
        <v>58</v>
      </c>
      <c r="F52" s="73" t="s">
        <v>59</v>
      </c>
      <c r="G52" s="73" t="s">
        <v>61</v>
      </c>
      <c r="H52" s="73" t="s">
        <v>64</v>
      </c>
      <c r="I52" s="73" t="s">
        <v>62</v>
      </c>
      <c r="J52" s="73" t="s">
        <v>393</v>
      </c>
      <c r="K52" s="73" t="s">
        <v>394</v>
      </c>
      <c r="L52" s="77" t="s">
        <v>7</v>
      </c>
      <c r="M52" s="77" t="s">
        <v>6</v>
      </c>
      <c r="N52" s="77" t="s">
        <v>6</v>
      </c>
      <c r="O52" s="77"/>
    </row>
    <row r="53" spans="1:15" x14ac:dyDescent="0.3">
      <c r="A53" s="118" t="s">
        <v>395</v>
      </c>
      <c r="B53" s="119" t="s">
        <v>396</v>
      </c>
      <c r="C53" s="118" t="s">
        <v>397</v>
      </c>
      <c r="D53" s="118" t="s">
        <v>398</v>
      </c>
      <c r="E53" s="120">
        <v>71</v>
      </c>
      <c r="F53" s="120">
        <v>719</v>
      </c>
      <c r="G53" s="120">
        <v>0</v>
      </c>
      <c r="H53" s="120">
        <v>0</v>
      </c>
      <c r="I53" s="120">
        <v>0</v>
      </c>
      <c r="J53" s="120">
        <v>0</v>
      </c>
      <c r="K53" s="120">
        <v>0</v>
      </c>
      <c r="L53" s="121">
        <f>+SUM(E53:K53)</f>
        <v>790</v>
      </c>
      <c r="M53" s="122">
        <f>'[7]Colec Los Avellanos'!$D$6</f>
        <v>74.613146045099171</v>
      </c>
      <c r="N53" s="122">
        <f>'[7]Colec Los Avellanos'!$G$6</f>
        <v>31.684448329178288</v>
      </c>
      <c r="O53" s="123" t="s">
        <v>134</v>
      </c>
    </row>
    <row r="54" spans="1:15" x14ac:dyDescent="0.3">
      <c r="A54" s="118" t="s">
        <v>399</v>
      </c>
      <c r="B54" s="119" t="s">
        <v>400</v>
      </c>
      <c r="C54" s="118" t="s">
        <v>397</v>
      </c>
      <c r="D54" s="118">
        <v>355</v>
      </c>
      <c r="E54" s="120">
        <v>0</v>
      </c>
      <c r="F54" s="120">
        <v>448</v>
      </c>
      <c r="G54" s="120">
        <v>0</v>
      </c>
      <c r="H54" s="120">
        <v>0</v>
      </c>
      <c r="I54" s="120">
        <v>0</v>
      </c>
      <c r="J54" s="120">
        <v>0</v>
      </c>
      <c r="K54" s="120">
        <v>0</v>
      </c>
      <c r="L54" s="121">
        <f t="shared" ref="L54:L103" si="2">+SUM(E54:K54)</f>
        <v>448</v>
      </c>
      <c r="M54" s="122">
        <f>'[7]Colec P.A. Cerda I'!$D$6</f>
        <v>93.361768115379888</v>
      </c>
      <c r="N54" s="122">
        <f>'[7]Colec P.A. Cerda I'!$G$6</f>
        <v>19.467774522241502</v>
      </c>
      <c r="O54" s="123" t="s">
        <v>134</v>
      </c>
    </row>
    <row r="55" spans="1:15" x14ac:dyDescent="0.3">
      <c r="A55" s="78" t="s">
        <v>401</v>
      </c>
      <c r="B55" s="106" t="s">
        <v>402</v>
      </c>
      <c r="C55" s="78" t="s">
        <v>397</v>
      </c>
      <c r="D55" s="78">
        <v>355</v>
      </c>
      <c r="E55" s="124">
        <v>0</v>
      </c>
      <c r="F55" s="124">
        <v>752</v>
      </c>
      <c r="G55" s="124">
        <v>0</v>
      </c>
      <c r="H55" s="124">
        <v>0</v>
      </c>
      <c r="I55" s="124">
        <v>0</v>
      </c>
      <c r="J55" s="124">
        <v>0</v>
      </c>
      <c r="K55" s="124">
        <v>0</v>
      </c>
      <c r="L55" s="121">
        <f t="shared" si="2"/>
        <v>752</v>
      </c>
      <c r="M55" s="122">
        <f>'[7]Colec P.A. Cerda II'!$D$6</f>
        <v>115.45422356405757</v>
      </c>
      <c r="N55" s="122">
        <f>'[7]Colec P.A. Cerda II'!$G$6</f>
        <v>50.726592468506702</v>
      </c>
      <c r="O55" s="108" t="s">
        <v>134</v>
      </c>
    </row>
    <row r="56" spans="1:15" x14ac:dyDescent="0.3">
      <c r="A56" s="78" t="s">
        <v>403</v>
      </c>
      <c r="B56" s="106" t="s">
        <v>404</v>
      </c>
      <c r="C56" s="78" t="s">
        <v>397</v>
      </c>
      <c r="D56" s="78">
        <v>355</v>
      </c>
      <c r="E56" s="124">
        <v>0</v>
      </c>
      <c r="F56" s="124">
        <v>73</v>
      </c>
      <c r="G56" s="124">
        <v>0</v>
      </c>
      <c r="H56" s="124">
        <v>0</v>
      </c>
      <c r="I56" s="124">
        <v>0</v>
      </c>
      <c r="J56" s="124">
        <v>0</v>
      </c>
      <c r="K56" s="124">
        <v>0</v>
      </c>
      <c r="L56" s="121">
        <f t="shared" si="2"/>
        <v>73</v>
      </c>
      <c r="M56" s="122">
        <f>'[7]Colec P.A. Cerda III'!$D$6</f>
        <v>175.53343358178455</v>
      </c>
      <c r="N56" s="122">
        <f>'[7]Colec P.A. Cerda III'!$G$6</f>
        <v>64.69303382266105</v>
      </c>
      <c r="O56" s="108" t="s">
        <v>134</v>
      </c>
    </row>
    <row r="57" spans="1:15" x14ac:dyDescent="0.3">
      <c r="A57" s="78" t="s">
        <v>405</v>
      </c>
      <c r="B57" s="106" t="s">
        <v>406</v>
      </c>
      <c r="C57" s="78" t="s">
        <v>397</v>
      </c>
      <c r="D57" s="78">
        <v>400</v>
      </c>
      <c r="E57" s="124">
        <v>0</v>
      </c>
      <c r="F57" s="124">
        <v>130</v>
      </c>
      <c r="G57" s="124">
        <v>0</v>
      </c>
      <c r="H57" s="124">
        <v>0</v>
      </c>
      <c r="I57" s="124">
        <v>0</v>
      </c>
      <c r="J57" s="124">
        <v>0</v>
      </c>
      <c r="K57" s="124">
        <v>0</v>
      </c>
      <c r="L57" s="121">
        <f t="shared" si="2"/>
        <v>130</v>
      </c>
      <c r="M57" s="122">
        <f>'[7]Colec P.A. Cerda IV'!$D$6</f>
        <v>242.87074199596125</v>
      </c>
      <c r="N57" s="122">
        <f>'[7]Colec P.A. Cerda IV'!$G$6</f>
        <v>71.813305976515693</v>
      </c>
      <c r="O57" s="108" t="s">
        <v>134</v>
      </c>
    </row>
    <row r="58" spans="1:15" x14ac:dyDescent="0.3">
      <c r="A58" s="118" t="s">
        <v>407</v>
      </c>
      <c r="B58" s="119" t="s">
        <v>408</v>
      </c>
      <c r="C58" s="118" t="s">
        <v>397</v>
      </c>
      <c r="D58" s="118" t="s">
        <v>409</v>
      </c>
      <c r="E58" s="120">
        <v>0</v>
      </c>
      <c r="F58" s="125">
        <v>1385</v>
      </c>
      <c r="G58" s="120">
        <v>0</v>
      </c>
      <c r="H58" s="120">
        <v>0</v>
      </c>
      <c r="I58" s="120">
        <v>0</v>
      </c>
      <c r="J58" s="120">
        <v>0</v>
      </c>
      <c r="K58" s="120">
        <v>0</v>
      </c>
      <c r="L58" s="121">
        <f t="shared" si="2"/>
        <v>1385</v>
      </c>
      <c r="M58" s="122">
        <f>'[7]Colec Circunv Sur'!$D$6</f>
        <v>151.08889362891873</v>
      </c>
      <c r="N58" s="122">
        <f>'[7]Colec Circunv Sur'!$G$6</f>
        <v>51.572126809605045</v>
      </c>
      <c r="O58" s="123" t="s">
        <v>134</v>
      </c>
    </row>
    <row r="59" spans="1:15" x14ac:dyDescent="0.3">
      <c r="A59" s="118" t="s">
        <v>410</v>
      </c>
      <c r="B59" s="119" t="s">
        <v>411</v>
      </c>
      <c r="C59" s="118" t="s">
        <v>397</v>
      </c>
      <c r="D59" s="118">
        <v>250</v>
      </c>
      <c r="E59" s="120">
        <v>0</v>
      </c>
      <c r="F59" s="120">
        <v>442</v>
      </c>
      <c r="G59" s="120">
        <v>0</v>
      </c>
      <c r="H59" s="120">
        <v>0</v>
      </c>
      <c r="I59" s="120">
        <v>0</v>
      </c>
      <c r="J59" s="120">
        <v>0</v>
      </c>
      <c r="K59" s="120">
        <v>0</v>
      </c>
      <c r="L59" s="121">
        <f t="shared" si="2"/>
        <v>442</v>
      </c>
      <c r="M59" s="122">
        <f>'[7]Colec Ecuador I-II'!$D$6</f>
        <v>52.118832590233886</v>
      </c>
      <c r="N59" s="122">
        <f>'[7]Colec Ecuador I-II'!$G$6</f>
        <v>15.236933524999317</v>
      </c>
      <c r="O59" s="123" t="s">
        <v>134</v>
      </c>
    </row>
    <row r="60" spans="1:15" x14ac:dyDescent="0.3">
      <c r="A60" s="126" t="s">
        <v>412</v>
      </c>
      <c r="B60" s="127" t="s">
        <v>413</v>
      </c>
      <c r="C60" s="126" t="s">
        <v>397</v>
      </c>
      <c r="D60" s="126">
        <v>355</v>
      </c>
      <c r="E60" s="128">
        <v>0</v>
      </c>
      <c r="F60" s="128">
        <v>406</v>
      </c>
      <c r="G60" s="128">
        <v>0</v>
      </c>
      <c r="H60" s="128">
        <v>0</v>
      </c>
      <c r="I60" s="128">
        <v>0</v>
      </c>
      <c r="J60" s="128">
        <v>0</v>
      </c>
      <c r="K60" s="128">
        <v>0</v>
      </c>
      <c r="L60" s="121">
        <f t="shared" si="2"/>
        <v>406</v>
      </c>
      <c r="M60" s="122">
        <f>'[7]Colec Ecuador I-II'!$D$29</f>
        <v>77.237384063532204</v>
      </c>
      <c r="N60" s="122">
        <f>'[7]Colec Ecuador I-II'!$G$29</f>
        <v>17.702700403834417</v>
      </c>
      <c r="O60" s="129" t="s">
        <v>134</v>
      </c>
    </row>
    <row r="61" spans="1:15" x14ac:dyDescent="0.3">
      <c r="A61" s="78" t="s">
        <v>414</v>
      </c>
      <c r="B61" s="106" t="s">
        <v>415</v>
      </c>
      <c r="C61" s="78" t="s">
        <v>397</v>
      </c>
      <c r="D61" s="78">
        <v>250</v>
      </c>
      <c r="E61" s="124">
        <v>0</v>
      </c>
      <c r="F61" s="124">
        <v>672</v>
      </c>
      <c r="G61" s="124">
        <v>0</v>
      </c>
      <c r="H61" s="124">
        <v>0</v>
      </c>
      <c r="I61" s="124">
        <v>0</v>
      </c>
      <c r="J61" s="124">
        <v>0</v>
      </c>
      <c r="K61" s="124">
        <v>0</v>
      </c>
      <c r="L61" s="121">
        <f t="shared" si="2"/>
        <v>672</v>
      </c>
      <c r="M61" s="122">
        <f>'[7]Colec España'!$D$6</f>
        <v>38.310449565962578</v>
      </c>
      <c r="N61" s="122">
        <f>'[7]Colec España'!$G$6</f>
        <v>16.010135095508204</v>
      </c>
      <c r="O61" s="108" t="s">
        <v>134</v>
      </c>
    </row>
    <row r="62" spans="1:15" x14ac:dyDescent="0.3">
      <c r="A62" s="78" t="s">
        <v>572</v>
      </c>
      <c r="B62" s="106" t="s">
        <v>416</v>
      </c>
      <c r="C62" s="78" t="s">
        <v>397</v>
      </c>
      <c r="D62" s="78">
        <v>450</v>
      </c>
      <c r="E62" s="124"/>
      <c r="F62" s="124">
        <v>94</v>
      </c>
      <c r="H62" s="130"/>
      <c r="I62" s="130"/>
      <c r="J62" s="130"/>
      <c r="K62" s="130"/>
      <c r="L62" s="121">
        <f t="shared" si="2"/>
        <v>94</v>
      </c>
      <c r="M62" s="122">
        <f>'[7]Colec Guacamayo'!$D$6</f>
        <v>87.937343031004588</v>
      </c>
      <c r="N62" s="122">
        <f>'[7]Colec Guacamayo'!$G$6</f>
        <v>7.1006756627269674</v>
      </c>
      <c r="O62" s="131" t="s">
        <v>134</v>
      </c>
    </row>
    <row r="63" spans="1:15" x14ac:dyDescent="0.3">
      <c r="A63" s="78" t="s">
        <v>417</v>
      </c>
      <c r="B63" s="106" t="s">
        <v>418</v>
      </c>
      <c r="C63" s="78" t="s">
        <v>397</v>
      </c>
      <c r="D63" s="78" t="s">
        <v>419</v>
      </c>
      <c r="E63" s="124">
        <v>580</v>
      </c>
      <c r="F63" s="124">
        <v>0</v>
      </c>
      <c r="G63" s="124">
        <v>43</v>
      </c>
      <c r="H63" s="124">
        <v>0</v>
      </c>
      <c r="I63" s="124">
        <v>0</v>
      </c>
      <c r="J63" s="124">
        <v>0</v>
      </c>
      <c r="K63" s="124">
        <v>0</v>
      </c>
      <c r="L63" s="121">
        <f t="shared" si="2"/>
        <v>623</v>
      </c>
      <c r="M63" s="122">
        <f>'[7]Colec Montt Baqued'!$D$31</f>
        <v>99.586392306782471</v>
      </c>
      <c r="N63" s="122">
        <f>'[7]Colec Montt Baqued'!$G$31</f>
        <v>78.661088366527636</v>
      </c>
      <c r="O63" s="108" t="s">
        <v>134</v>
      </c>
    </row>
    <row r="64" spans="1:15" x14ac:dyDescent="0.3">
      <c r="A64" s="118" t="s">
        <v>420</v>
      </c>
      <c r="B64" s="119" t="s">
        <v>421</v>
      </c>
      <c r="C64" s="118" t="s">
        <v>397</v>
      </c>
      <c r="D64" s="118">
        <v>315</v>
      </c>
      <c r="E64" s="120">
        <v>0</v>
      </c>
      <c r="F64" s="120">
        <v>97</v>
      </c>
      <c r="G64" s="120">
        <v>0</v>
      </c>
      <c r="H64" s="120">
        <v>0</v>
      </c>
      <c r="I64" s="120">
        <v>0</v>
      </c>
      <c r="J64" s="120">
        <v>0</v>
      </c>
      <c r="K64" s="120">
        <v>0</v>
      </c>
      <c r="L64" s="121">
        <f t="shared" si="2"/>
        <v>97</v>
      </c>
      <c r="M64" s="122">
        <f>'[7]Colec Escobar Phill I'!$D$6</f>
        <v>57.98939816604743</v>
      </c>
      <c r="N64" s="122">
        <f>'[7]Colec Escobar Phill I'!$G$6</f>
        <v>4.2857052987412789</v>
      </c>
      <c r="O64" s="123" t="s">
        <v>134</v>
      </c>
    </row>
    <row r="65" spans="1:15" x14ac:dyDescent="0.3">
      <c r="A65" s="118" t="s">
        <v>422</v>
      </c>
      <c r="B65" s="119" t="s">
        <v>423</v>
      </c>
      <c r="C65" s="118" t="s">
        <v>397</v>
      </c>
      <c r="D65" s="118">
        <v>400</v>
      </c>
      <c r="E65" s="120">
        <v>0</v>
      </c>
      <c r="F65" s="120">
        <v>843</v>
      </c>
      <c r="G65" s="120">
        <v>0</v>
      </c>
      <c r="H65" s="120">
        <v>0</v>
      </c>
      <c r="I65" s="120">
        <v>0</v>
      </c>
      <c r="J65" s="120">
        <v>0</v>
      </c>
      <c r="K65" s="120">
        <v>0</v>
      </c>
      <c r="L65" s="121">
        <f t="shared" si="2"/>
        <v>843</v>
      </c>
      <c r="M65" s="122">
        <f>'[7]Colec Escobar Phill II'!$D$6</f>
        <v>84.30101050911145</v>
      </c>
      <c r="N65" s="122">
        <f>'[7]Colec Escobar Phill II'!$G$6</f>
        <v>37.755241561197948</v>
      </c>
      <c r="O65" s="123" t="s">
        <v>134</v>
      </c>
    </row>
    <row r="66" spans="1:15" x14ac:dyDescent="0.3">
      <c r="A66" s="78" t="s">
        <v>424</v>
      </c>
      <c r="B66" s="106" t="s">
        <v>425</v>
      </c>
      <c r="C66" s="78" t="s">
        <v>397</v>
      </c>
      <c r="D66" s="78" t="s">
        <v>426</v>
      </c>
      <c r="E66" s="124">
        <v>56</v>
      </c>
      <c r="F66" s="124">
        <v>0</v>
      </c>
      <c r="G66" s="124">
        <v>0</v>
      </c>
      <c r="H66" s="124">
        <v>267</v>
      </c>
      <c r="I66" s="124">
        <v>0</v>
      </c>
      <c r="J66" s="124">
        <v>0</v>
      </c>
      <c r="K66" s="124">
        <v>0</v>
      </c>
      <c r="L66" s="121">
        <f t="shared" si="2"/>
        <v>323</v>
      </c>
      <c r="M66" s="122">
        <f>'[7]Colec Ruben Dario'!$D$6</f>
        <v>99.611296217410995</v>
      </c>
      <c r="N66" s="122">
        <f>'[7]Colec Ruben Dario'!$G$6</f>
        <v>29.120007457921758</v>
      </c>
      <c r="O66" s="108" t="s">
        <v>134</v>
      </c>
    </row>
    <row r="67" spans="1:15" x14ac:dyDescent="0.3">
      <c r="A67" s="78" t="s">
        <v>427</v>
      </c>
      <c r="B67" s="106" t="s">
        <v>428</v>
      </c>
      <c r="C67" s="78" t="s">
        <v>397</v>
      </c>
      <c r="D67" s="78" t="s">
        <v>429</v>
      </c>
      <c r="E67" s="124">
        <v>0</v>
      </c>
      <c r="F67" s="124">
        <v>166</v>
      </c>
      <c r="G67" s="124">
        <v>13</v>
      </c>
      <c r="H67" s="124">
        <v>0</v>
      </c>
      <c r="I67" s="124">
        <v>0</v>
      </c>
      <c r="J67" s="124">
        <v>0</v>
      </c>
      <c r="K67" s="124">
        <v>0</v>
      </c>
      <c r="L67" s="121">
        <f t="shared" si="2"/>
        <v>179</v>
      </c>
      <c r="M67" s="122">
        <f>'[7]Colec San Luis I'!$D$6</f>
        <v>392.95733564169086</v>
      </c>
      <c r="N67" s="122">
        <f>'[7]Colec San Luis I'!$G$6</f>
        <v>56.112114634183541</v>
      </c>
      <c r="O67" s="108" t="s">
        <v>134</v>
      </c>
    </row>
    <row r="68" spans="1:15" x14ac:dyDescent="0.3">
      <c r="A68" s="78" t="s">
        <v>430</v>
      </c>
      <c r="B68" s="106" t="s">
        <v>431</v>
      </c>
      <c r="C68" s="78" t="s">
        <v>397</v>
      </c>
      <c r="D68" s="78">
        <v>355</v>
      </c>
      <c r="E68" s="124">
        <v>0</v>
      </c>
      <c r="F68" s="124">
        <v>380</v>
      </c>
      <c r="G68" s="124">
        <v>0</v>
      </c>
      <c r="H68" s="124">
        <v>0</v>
      </c>
      <c r="I68" s="124">
        <v>0</v>
      </c>
      <c r="J68" s="124">
        <v>0</v>
      </c>
      <c r="K68" s="124">
        <v>0</v>
      </c>
      <c r="L68" s="121">
        <f t="shared" si="2"/>
        <v>380</v>
      </c>
      <c r="M68" s="122">
        <f>'[7]Colec San Luis II'!$D$6</f>
        <v>96.426457729614526</v>
      </c>
      <c r="N68" s="122">
        <f>'[7]Colec San Luis II'!$G$6</f>
        <v>43.01086220793421</v>
      </c>
      <c r="O68" s="108" t="s">
        <v>134</v>
      </c>
    </row>
    <row r="69" spans="1:15" x14ac:dyDescent="0.3">
      <c r="A69" s="132" t="s">
        <v>432</v>
      </c>
      <c r="B69" s="133" t="s">
        <v>433</v>
      </c>
      <c r="C69" s="132" t="s">
        <v>397</v>
      </c>
      <c r="D69" s="132" t="s">
        <v>434</v>
      </c>
      <c r="E69" s="134">
        <v>0</v>
      </c>
      <c r="F69" s="134">
        <v>289</v>
      </c>
      <c r="G69" s="134"/>
      <c r="H69" s="134">
        <v>236</v>
      </c>
      <c r="I69" s="134">
        <v>0</v>
      </c>
      <c r="J69" s="134">
        <v>0</v>
      </c>
      <c r="K69" s="134">
        <v>0</v>
      </c>
      <c r="L69" s="121">
        <f t="shared" si="2"/>
        <v>525</v>
      </c>
      <c r="M69" s="122">
        <f>'[7]Colec San Miguel'!$D$6</f>
        <v>397.31611532127158</v>
      </c>
      <c r="N69" s="122">
        <f>'[7]Colec San Miguel'!$G$6</f>
        <v>64.501995699303848</v>
      </c>
      <c r="O69" s="135" t="s">
        <v>134</v>
      </c>
    </row>
    <row r="70" spans="1:15" x14ac:dyDescent="0.3">
      <c r="A70" s="78" t="s">
        <v>435</v>
      </c>
      <c r="B70" s="106" t="s">
        <v>436</v>
      </c>
      <c r="C70" s="78" t="s">
        <v>437</v>
      </c>
      <c r="D70" s="78">
        <v>160</v>
      </c>
      <c r="E70" s="124">
        <v>0</v>
      </c>
      <c r="F70" s="124">
        <v>147</v>
      </c>
      <c r="G70" s="124">
        <v>0</v>
      </c>
      <c r="H70" s="124">
        <v>0</v>
      </c>
      <c r="I70" s="124">
        <v>0</v>
      </c>
      <c r="J70" s="124">
        <v>0</v>
      </c>
      <c r="K70" s="124">
        <v>0</v>
      </c>
      <c r="L70" s="121">
        <f t="shared" si="2"/>
        <v>147</v>
      </c>
      <c r="M70" s="122">
        <f>'[6]Cuadro 4-32 b Carampangue'!$E$10</f>
        <v>49.266047586550172</v>
      </c>
      <c r="N70" s="122">
        <f>'[6]Cuadro 4-32 b Carampangue'!$F$10</f>
        <v>8.0079253249592082</v>
      </c>
      <c r="O70" s="108" t="s">
        <v>134</v>
      </c>
    </row>
    <row r="71" spans="1:15" x14ac:dyDescent="0.3">
      <c r="A71" s="78" t="s">
        <v>438</v>
      </c>
      <c r="B71" s="106" t="s">
        <v>439</v>
      </c>
      <c r="C71" s="78" t="s">
        <v>437</v>
      </c>
      <c r="D71" s="78">
        <v>160</v>
      </c>
      <c r="E71" s="124">
        <v>0</v>
      </c>
      <c r="F71" s="124">
        <v>210</v>
      </c>
      <c r="G71" s="124">
        <v>0</v>
      </c>
      <c r="H71" s="124">
        <v>0</v>
      </c>
      <c r="I71" s="124">
        <v>0</v>
      </c>
      <c r="J71" s="124">
        <v>0</v>
      </c>
      <c r="K71" s="124">
        <v>0</v>
      </c>
      <c r="L71" s="121">
        <f t="shared" si="2"/>
        <v>210</v>
      </c>
      <c r="M71" s="122">
        <f>'[6]Cuadro 4-32 a J Marti'!$E$10</f>
        <v>49.266047586550172</v>
      </c>
      <c r="N71" s="122">
        <f>'[6]Cuadro 4-32 a J Marti'!$F$10</f>
        <v>8.8725682530550092</v>
      </c>
      <c r="O71" s="108" t="s">
        <v>134</v>
      </c>
    </row>
    <row r="72" spans="1:15" x14ac:dyDescent="0.3">
      <c r="A72" s="78" t="s">
        <v>440</v>
      </c>
      <c r="B72" s="106" t="s">
        <v>441</v>
      </c>
      <c r="C72" s="78" t="s">
        <v>437</v>
      </c>
      <c r="D72" s="78">
        <v>110</v>
      </c>
      <c r="E72" s="124">
        <v>0</v>
      </c>
      <c r="F72" s="124">
        <v>102</v>
      </c>
      <c r="G72" s="124">
        <v>0</v>
      </c>
      <c r="H72" s="124">
        <v>0</v>
      </c>
      <c r="I72" s="124">
        <v>0</v>
      </c>
      <c r="J72" s="124">
        <v>0</v>
      </c>
      <c r="K72" s="124">
        <v>0</v>
      </c>
      <c r="L72" s="121">
        <f t="shared" si="2"/>
        <v>102</v>
      </c>
      <c r="M72" s="122">
        <f>'[6]Cuadro 4-32 z San Fco'!$E$10</f>
        <v>23.280049793116838</v>
      </c>
      <c r="N72" s="122">
        <f>'[6]Cuadro 4-32 z San Fco'!$F$10</f>
        <v>3.7550600266157863</v>
      </c>
      <c r="O72" s="108" t="s">
        <v>134</v>
      </c>
    </row>
    <row r="73" spans="1:15" x14ac:dyDescent="0.3">
      <c r="A73" s="78" t="s">
        <v>442</v>
      </c>
      <c r="B73" s="106" t="s">
        <v>443</v>
      </c>
      <c r="C73" s="78" t="s">
        <v>437</v>
      </c>
      <c r="D73" s="78">
        <v>150</v>
      </c>
      <c r="E73" s="124">
        <v>130</v>
      </c>
      <c r="F73" s="124">
        <v>0</v>
      </c>
      <c r="G73" s="124">
        <v>0</v>
      </c>
      <c r="H73" s="124">
        <v>0</v>
      </c>
      <c r="I73" s="124">
        <v>0</v>
      </c>
      <c r="J73" s="124">
        <v>0</v>
      </c>
      <c r="K73" s="124">
        <v>0</v>
      </c>
      <c r="L73" s="121">
        <f t="shared" si="2"/>
        <v>130</v>
      </c>
      <c r="M73" s="122">
        <f>'[6]Cuadro 4-32 e L Laureles'!$E$10</f>
        <v>53.014376029327757</v>
      </c>
      <c r="N73" s="122">
        <f>'[6]Cuadro 4-32 e L Laureles'!$F$10</f>
        <v>6.8087382182268508</v>
      </c>
      <c r="O73" s="108" t="s">
        <v>134</v>
      </c>
    </row>
    <row r="74" spans="1:15" x14ac:dyDescent="0.3">
      <c r="A74" s="78" t="s">
        <v>444</v>
      </c>
      <c r="B74" s="106" t="s">
        <v>445</v>
      </c>
      <c r="C74" s="78" t="s">
        <v>437</v>
      </c>
      <c r="D74" s="78">
        <v>140</v>
      </c>
      <c r="E74" s="124">
        <v>0</v>
      </c>
      <c r="F74" s="124">
        <v>68</v>
      </c>
      <c r="G74" s="124">
        <v>0</v>
      </c>
      <c r="H74" s="124">
        <v>0</v>
      </c>
      <c r="I74" s="124">
        <v>0</v>
      </c>
      <c r="J74" s="124">
        <v>0</v>
      </c>
      <c r="K74" s="124">
        <v>0</v>
      </c>
      <c r="L74" s="121">
        <f t="shared" si="2"/>
        <v>68</v>
      </c>
      <c r="M74" s="122">
        <f>'[6]Cuadro 4-32 x S Pablo'!$E$10</f>
        <v>37.764048563227206</v>
      </c>
      <c r="N74" s="122">
        <f>'[6]Cuadro 4-32 x S Pablo'!$F$10</f>
        <v>5.0104567357918395</v>
      </c>
      <c r="O74" s="108" t="s">
        <v>134</v>
      </c>
    </row>
    <row r="75" spans="1:15" x14ac:dyDescent="0.3">
      <c r="A75" s="78" t="s">
        <v>446</v>
      </c>
      <c r="B75" s="106" t="s">
        <v>447</v>
      </c>
      <c r="C75" s="78" t="s">
        <v>437</v>
      </c>
      <c r="D75" s="78" t="s">
        <v>145</v>
      </c>
      <c r="E75" s="124">
        <v>330</v>
      </c>
      <c r="F75" s="124">
        <v>0</v>
      </c>
      <c r="G75" s="124">
        <v>9</v>
      </c>
      <c r="H75" s="124">
        <v>0</v>
      </c>
      <c r="I75" s="124">
        <v>18</v>
      </c>
      <c r="J75" s="124">
        <v>0</v>
      </c>
      <c r="K75" s="124">
        <v>0</v>
      </c>
      <c r="L75" s="121">
        <f t="shared" si="2"/>
        <v>357</v>
      </c>
      <c r="M75" s="122">
        <f>'[6]Cuadro 4-32 r Ecuador'!$E$10</f>
        <v>75.945531482415404</v>
      </c>
      <c r="N75" s="122">
        <f>'[6]Cuadro 4-32 r Ecuador'!$F$10</f>
        <v>28.178480318336934</v>
      </c>
      <c r="O75" s="108" t="s">
        <v>134</v>
      </c>
    </row>
    <row r="76" spans="1:15" x14ac:dyDescent="0.3">
      <c r="A76" s="78" t="s">
        <v>448</v>
      </c>
      <c r="B76" s="106" t="s">
        <v>449</v>
      </c>
      <c r="C76" s="78" t="s">
        <v>437</v>
      </c>
      <c r="D76" s="78">
        <v>400</v>
      </c>
      <c r="E76" s="124">
        <v>0</v>
      </c>
      <c r="F76" s="124">
        <v>0</v>
      </c>
      <c r="G76" s="124">
        <v>0</v>
      </c>
      <c r="H76" s="124">
        <v>0</v>
      </c>
      <c r="I76" s="124">
        <v>0</v>
      </c>
      <c r="J76" s="124">
        <v>0</v>
      </c>
      <c r="K76" s="124">
        <v>465</v>
      </c>
      <c r="L76" s="121">
        <f t="shared" si="2"/>
        <v>465</v>
      </c>
      <c r="M76" s="122">
        <f>'[6]Cuadro 4-32 t Simpson'!$E$10</f>
        <v>376.99111843077526</v>
      </c>
      <c r="N76" s="122">
        <f>'[6]Cuadro 4-32 t Simpson'!$F$10</f>
        <v>61.544960470558664</v>
      </c>
      <c r="O76" s="108" t="s">
        <v>134</v>
      </c>
    </row>
    <row r="77" spans="1:15" x14ac:dyDescent="0.3">
      <c r="A77" s="78" t="s">
        <v>450</v>
      </c>
      <c r="B77" s="106" t="s">
        <v>451</v>
      </c>
      <c r="C77" s="78" t="s">
        <v>437</v>
      </c>
      <c r="D77" s="78">
        <v>400</v>
      </c>
      <c r="E77" s="124">
        <v>0</v>
      </c>
      <c r="F77" s="124">
        <v>0</v>
      </c>
      <c r="G77" s="124">
        <v>0</v>
      </c>
      <c r="H77" s="124">
        <v>0</v>
      </c>
      <c r="I77" s="124">
        <v>0</v>
      </c>
      <c r="J77" s="124">
        <v>0</v>
      </c>
      <c r="K77" s="124">
        <v>135</v>
      </c>
      <c r="L77" s="121">
        <f t="shared" si="2"/>
        <v>135</v>
      </c>
      <c r="M77" s="122">
        <f>'[6]Cuadro 4-32 s D Bosco'!$E$10</f>
        <v>376.99111843077526</v>
      </c>
      <c r="N77" s="122">
        <f>'[6]Cuadro 4-32 s D Bosco'!$F$10</f>
        <v>30.777424965329153</v>
      </c>
      <c r="O77" s="108" t="s">
        <v>134</v>
      </c>
    </row>
    <row r="78" spans="1:15" x14ac:dyDescent="0.3">
      <c r="A78" s="78" t="s">
        <v>452</v>
      </c>
      <c r="B78" s="106" t="s">
        <v>453</v>
      </c>
      <c r="C78" s="78" t="s">
        <v>437</v>
      </c>
      <c r="D78" s="78">
        <v>110</v>
      </c>
      <c r="E78" s="124">
        <v>0</v>
      </c>
      <c r="F78" s="124">
        <v>374</v>
      </c>
      <c r="G78" s="124">
        <v>0</v>
      </c>
      <c r="H78" s="124">
        <v>0</v>
      </c>
      <c r="I78" s="124">
        <v>0</v>
      </c>
      <c r="J78" s="124">
        <v>0</v>
      </c>
      <c r="K78" s="124">
        <v>0</v>
      </c>
      <c r="L78" s="121">
        <f t="shared" si="2"/>
        <v>374</v>
      </c>
      <c r="M78" s="122">
        <f>'[6]Cuadro 4-32 aa CUT'!$E$10</f>
        <v>23.280049793116838</v>
      </c>
      <c r="N78" s="122">
        <f>'[6]Cuadro 4-32 aa CUT'!$F$10</f>
        <v>3.9223052550364703</v>
      </c>
      <c r="O78" s="108" t="s">
        <v>134</v>
      </c>
    </row>
    <row r="79" spans="1:15" x14ac:dyDescent="0.3">
      <c r="A79" s="78" t="s">
        <v>454</v>
      </c>
      <c r="B79" s="106" t="s">
        <v>455</v>
      </c>
      <c r="C79" s="78" t="s">
        <v>437</v>
      </c>
      <c r="D79" s="78">
        <v>200</v>
      </c>
      <c r="E79" s="124">
        <v>0</v>
      </c>
      <c r="F79" s="124">
        <v>502</v>
      </c>
      <c r="G79" s="124">
        <v>0</v>
      </c>
      <c r="H79" s="124">
        <v>0</v>
      </c>
      <c r="I79" s="124">
        <v>0</v>
      </c>
      <c r="J79" s="124">
        <v>0</v>
      </c>
      <c r="K79" s="124">
        <v>0</v>
      </c>
      <c r="L79" s="121">
        <f t="shared" si="2"/>
        <v>502</v>
      </c>
      <c r="M79" s="122">
        <f>'[6]Cuadro 4-32 u Meridien'!$E$10</f>
        <v>308.08317383952442</v>
      </c>
      <c r="N79" s="122">
        <f>'[6]Cuadro 4-32 u Meridien'!$F$10</f>
        <v>51.651298022075679</v>
      </c>
      <c r="O79" s="108" t="s">
        <v>134</v>
      </c>
    </row>
    <row r="80" spans="1:15" x14ac:dyDescent="0.3">
      <c r="A80" s="78" t="s">
        <v>456</v>
      </c>
      <c r="B80" s="106" t="s">
        <v>457</v>
      </c>
      <c r="C80" s="78" t="s">
        <v>437</v>
      </c>
      <c r="D80" s="78" t="s">
        <v>458</v>
      </c>
      <c r="E80" s="124">
        <v>871</v>
      </c>
      <c r="F80" s="124">
        <v>39</v>
      </c>
      <c r="G80" s="124">
        <v>0</v>
      </c>
      <c r="H80" s="124">
        <v>0</v>
      </c>
      <c r="I80" s="124">
        <v>0</v>
      </c>
      <c r="J80" s="124">
        <v>0</v>
      </c>
      <c r="K80" s="124">
        <v>0</v>
      </c>
      <c r="L80" s="121">
        <f t="shared" si="2"/>
        <v>910</v>
      </c>
      <c r="M80" s="122">
        <f>'[6]Cuadro 4-32 w Valdivia Sur'!$E$10</f>
        <v>363.06576087203291</v>
      </c>
      <c r="N80" s="122">
        <f>'[6]Cuadro 4-32 w Valdivia Sur'!$F$10</f>
        <v>43.133527717563155</v>
      </c>
      <c r="O80" s="108" t="s">
        <v>134</v>
      </c>
    </row>
    <row r="81" spans="1:15" x14ac:dyDescent="0.3">
      <c r="A81" s="78" t="s">
        <v>459</v>
      </c>
      <c r="B81" s="106" t="s">
        <v>460</v>
      </c>
      <c r="C81" s="78" t="s">
        <v>437</v>
      </c>
      <c r="D81" s="78">
        <v>300</v>
      </c>
      <c r="E81" s="124">
        <v>0</v>
      </c>
      <c r="F81" s="124">
        <v>0</v>
      </c>
      <c r="G81" s="124">
        <v>323</v>
      </c>
      <c r="H81" s="124">
        <v>0</v>
      </c>
      <c r="I81" s="124">
        <v>0</v>
      </c>
      <c r="J81" s="124">
        <v>0</v>
      </c>
      <c r="K81" s="124">
        <v>0</v>
      </c>
      <c r="L81" s="121">
        <f t="shared" si="2"/>
        <v>323</v>
      </c>
      <c r="M81" s="122">
        <f>'[6]Cuadro 4-32 l Calle Calle'!$E$10</f>
        <v>212.05750411731103</v>
      </c>
      <c r="N81" s="122">
        <f>'[6]Cuadro 4-32 l Calle Calle'!$F$10</f>
        <v>63.86046468087968</v>
      </c>
      <c r="O81" s="108" t="s">
        <v>134</v>
      </c>
    </row>
    <row r="82" spans="1:15" x14ac:dyDescent="0.3">
      <c r="A82" s="78" t="s">
        <v>461</v>
      </c>
      <c r="B82" s="106" t="s">
        <v>462</v>
      </c>
      <c r="C82" s="78" t="s">
        <v>437</v>
      </c>
      <c r="D82" s="78">
        <v>700</v>
      </c>
      <c r="E82" s="124">
        <v>12</v>
      </c>
      <c r="F82" s="124">
        <v>0</v>
      </c>
      <c r="G82" s="124">
        <v>0</v>
      </c>
      <c r="H82" s="124">
        <v>0</v>
      </c>
      <c r="I82" s="124">
        <v>0</v>
      </c>
      <c r="J82" s="124">
        <v>0</v>
      </c>
      <c r="K82" s="124">
        <v>0</v>
      </c>
      <c r="L82" s="121">
        <f t="shared" si="2"/>
        <v>12</v>
      </c>
      <c r="M82" s="122">
        <f>'[6]Cuadro 4-32 o Bueras'!$E$10</f>
        <v>1154.5353001942487</v>
      </c>
      <c r="N82" s="122">
        <f>'[6]Cuadro 4-32 o Bueras'!$F$10</f>
        <v>210.17198300592909</v>
      </c>
      <c r="O82" s="108" t="s">
        <v>134</v>
      </c>
    </row>
    <row r="83" spans="1:15" x14ac:dyDescent="0.3">
      <c r="A83" s="78" t="s">
        <v>463</v>
      </c>
      <c r="B83" s="106" t="s">
        <v>464</v>
      </c>
      <c r="C83" s="78" t="s">
        <v>437</v>
      </c>
      <c r="D83" s="78">
        <v>280</v>
      </c>
      <c r="E83" s="124">
        <v>0</v>
      </c>
      <c r="F83" s="124">
        <v>0</v>
      </c>
      <c r="G83" s="124">
        <v>0</v>
      </c>
      <c r="H83" s="124">
        <v>0</v>
      </c>
      <c r="I83" s="124">
        <v>327</v>
      </c>
      <c r="J83" s="124">
        <v>0</v>
      </c>
      <c r="K83" s="124">
        <v>0</v>
      </c>
      <c r="L83" s="121">
        <f t="shared" si="2"/>
        <v>327</v>
      </c>
      <c r="M83" s="136">
        <f>'[6]Cuadro 4-32 ai Pelues'!$E$10</f>
        <v>143.16767866168979</v>
      </c>
      <c r="N83" s="122">
        <f>'[6]Cuadro 4-32 ai Pelues'!$F$10</f>
        <v>40.710592439283459</v>
      </c>
      <c r="O83" s="108" t="s">
        <v>134</v>
      </c>
    </row>
    <row r="84" spans="1:15" x14ac:dyDescent="0.3">
      <c r="A84" s="78" t="s">
        <v>465</v>
      </c>
      <c r="B84" s="106" t="s">
        <v>466</v>
      </c>
      <c r="C84" s="78" t="s">
        <v>437</v>
      </c>
      <c r="D84" s="78">
        <v>350</v>
      </c>
      <c r="E84" s="124">
        <v>200</v>
      </c>
      <c r="F84" s="124">
        <v>0</v>
      </c>
      <c r="G84" s="124">
        <v>0</v>
      </c>
      <c r="H84" s="124">
        <v>0</v>
      </c>
      <c r="I84" s="124">
        <v>0</v>
      </c>
      <c r="J84" s="124">
        <v>0</v>
      </c>
      <c r="K84" s="124">
        <v>0</v>
      </c>
      <c r="L84" s="121">
        <f t="shared" si="2"/>
        <v>200</v>
      </c>
      <c r="M84" s="122">
        <f>'[6]Cuadro 4-32 d S Carlos'!$E$10</f>
        <v>288.63382504856219</v>
      </c>
      <c r="N84" s="122">
        <f>'[6]Cuadro 4-32 d S Carlos'!$F$10</f>
        <v>72.022397377171458</v>
      </c>
      <c r="O84" s="108" t="s">
        <v>134</v>
      </c>
    </row>
    <row r="85" spans="1:15" x14ac:dyDescent="0.3">
      <c r="A85" s="78" t="s">
        <v>467</v>
      </c>
      <c r="B85" s="106" t="s">
        <v>468</v>
      </c>
      <c r="C85" s="78" t="s">
        <v>437</v>
      </c>
      <c r="D85" s="78">
        <v>300</v>
      </c>
      <c r="E85" s="124">
        <v>296</v>
      </c>
      <c r="F85" s="124">
        <v>0</v>
      </c>
      <c r="G85" s="124">
        <v>0</v>
      </c>
      <c r="H85" s="124">
        <v>0</v>
      </c>
      <c r="I85" s="124">
        <v>0</v>
      </c>
      <c r="J85" s="124">
        <v>0</v>
      </c>
      <c r="K85" s="124">
        <v>0</v>
      </c>
      <c r="L85" s="121">
        <f t="shared" si="2"/>
        <v>296</v>
      </c>
      <c r="M85" s="122">
        <f>'[6]Cuadro 4-32 c Janequeo'!$E$10</f>
        <v>212.05750411731103</v>
      </c>
      <c r="N85" s="122">
        <f>'[6]Cuadro 4-32 d S Carlos'!$F$10</f>
        <v>72.022397377171458</v>
      </c>
      <c r="O85" s="108" t="s">
        <v>134</v>
      </c>
    </row>
    <row r="86" spans="1:15" x14ac:dyDescent="0.3">
      <c r="A86" s="78" t="s">
        <v>469</v>
      </c>
      <c r="B86" s="106" t="s">
        <v>470</v>
      </c>
      <c r="C86" s="78" t="s">
        <v>437</v>
      </c>
      <c r="D86" s="78">
        <v>160</v>
      </c>
      <c r="E86" s="124">
        <v>0</v>
      </c>
      <c r="F86" s="124">
        <v>306</v>
      </c>
      <c r="G86" s="124">
        <v>0</v>
      </c>
      <c r="H86" s="124">
        <v>0</v>
      </c>
      <c r="I86" s="124">
        <v>0</v>
      </c>
      <c r="J86" s="124">
        <v>0</v>
      </c>
      <c r="K86" s="124">
        <v>0</v>
      </c>
      <c r="L86" s="121">
        <f t="shared" si="2"/>
        <v>306</v>
      </c>
      <c r="M86" s="122">
        <f>'[6]Cuadro 4-32 k España'!$E$10</f>
        <v>49.266047586550172</v>
      </c>
      <c r="N86" s="122">
        <f>'[6]Cuadro 4-32 k España'!$F$10</f>
        <v>4.5761795573543917</v>
      </c>
      <c r="O86" s="108" t="s">
        <v>134</v>
      </c>
    </row>
    <row r="87" spans="1:15" x14ac:dyDescent="0.3">
      <c r="A87" s="78" t="s">
        <v>471</v>
      </c>
      <c r="B87" s="106" t="s">
        <v>472</v>
      </c>
      <c r="C87" s="78" t="s">
        <v>437</v>
      </c>
      <c r="D87" s="78">
        <v>250</v>
      </c>
      <c r="E87" s="137">
        <v>1155</v>
      </c>
      <c r="F87" s="124">
        <v>0</v>
      </c>
      <c r="G87" s="124">
        <v>11</v>
      </c>
      <c r="H87" s="124">
        <v>0</v>
      </c>
      <c r="I87" s="124">
        <v>0</v>
      </c>
      <c r="J87" s="124">
        <v>0</v>
      </c>
      <c r="K87" s="124">
        <v>0</v>
      </c>
      <c r="L87" s="121">
        <f t="shared" si="2"/>
        <v>1166</v>
      </c>
      <c r="M87" s="122">
        <f>'[6]Cuadro 4-32 q Balmaceda'!$E$10</f>
        <v>120.58624262353167</v>
      </c>
      <c r="N87" s="122">
        <f>'[6]Cuadro 4-32 q Balmaceda'!$F$10</f>
        <v>12.962026477548946</v>
      </c>
      <c r="O87" s="108" t="s">
        <v>134</v>
      </c>
    </row>
    <row r="88" spans="1:15" x14ac:dyDescent="0.3">
      <c r="A88" s="78" t="s">
        <v>473</v>
      </c>
      <c r="B88" s="106" t="s">
        <v>474</v>
      </c>
      <c r="C88" s="78" t="s">
        <v>437</v>
      </c>
      <c r="D88" s="78">
        <v>900</v>
      </c>
      <c r="E88" s="124">
        <v>0</v>
      </c>
      <c r="F88" s="124">
        <v>0</v>
      </c>
      <c r="G88" s="137">
        <v>1272</v>
      </c>
      <c r="H88" s="124">
        <v>0</v>
      </c>
      <c r="I88" s="124">
        <v>0</v>
      </c>
      <c r="J88" s="124">
        <v>0</v>
      </c>
      <c r="K88" s="124">
        <v>0</v>
      </c>
      <c r="L88" s="121">
        <f t="shared" si="2"/>
        <v>1272</v>
      </c>
      <c r="M88" s="122">
        <f>'[6]Cuadro 4-32 ah Miraflores'!$E$10</f>
        <v>1908.5175370557995</v>
      </c>
      <c r="N88" s="122">
        <f>'[6]Cuadro 4-32 ah Miraflores'!$F$10</f>
        <v>487.19508119834603</v>
      </c>
      <c r="O88" s="108" t="s">
        <v>134</v>
      </c>
    </row>
    <row r="89" spans="1:15" x14ac:dyDescent="0.3">
      <c r="A89" s="78" t="s">
        <v>475</v>
      </c>
      <c r="B89" s="106" t="s">
        <v>476</v>
      </c>
      <c r="C89" s="78" t="s">
        <v>437</v>
      </c>
      <c r="D89" s="78">
        <v>125</v>
      </c>
      <c r="E89" s="124">
        <v>0</v>
      </c>
      <c r="F89" s="124">
        <v>89</v>
      </c>
      <c r="G89" s="124">
        <v>0</v>
      </c>
      <c r="H89" s="124">
        <v>0</v>
      </c>
      <c r="I89" s="124">
        <v>16</v>
      </c>
      <c r="J89" s="124">
        <v>0</v>
      </c>
      <c r="K89" s="124">
        <v>0</v>
      </c>
      <c r="L89" s="121">
        <f t="shared" si="2"/>
        <v>105</v>
      </c>
      <c r="M89" s="122">
        <f>'[6]Cuadro 4-32 ab S Martin'!$E$10</f>
        <v>30.086247445266054</v>
      </c>
      <c r="N89" s="122">
        <f>'[6]Cuadro 4-32 ab S Martin'!$F$10</f>
        <v>10.497683259403189</v>
      </c>
      <c r="O89" s="108" t="s">
        <v>134</v>
      </c>
    </row>
    <row r="90" spans="1:15" x14ac:dyDescent="0.3">
      <c r="A90" s="132" t="s">
        <v>477</v>
      </c>
      <c r="B90" s="133" t="s">
        <v>478</v>
      </c>
      <c r="C90" s="132" t="s">
        <v>437</v>
      </c>
      <c r="D90" s="132" t="s">
        <v>573</v>
      </c>
      <c r="E90" s="134">
        <v>0</v>
      </c>
      <c r="F90" s="134">
        <v>5</v>
      </c>
      <c r="G90" s="134">
        <v>5</v>
      </c>
      <c r="H90" s="134">
        <v>0</v>
      </c>
      <c r="I90" s="134">
        <v>473</v>
      </c>
      <c r="J90" s="134">
        <v>0</v>
      </c>
      <c r="K90" s="134">
        <v>0</v>
      </c>
      <c r="L90" s="121">
        <f t="shared" si="2"/>
        <v>483</v>
      </c>
      <c r="M90" s="138">
        <f>'[6]Cuadro 4-32 ag Guacamayo'!$E$10</f>
        <v>229.78288334108109</v>
      </c>
      <c r="N90" s="138">
        <f>'[6]Cuadro 4-32 ag Guacamayo'!$F$10</f>
        <v>34.062760531040531</v>
      </c>
      <c r="O90" s="135" t="s">
        <v>134</v>
      </c>
    </row>
    <row r="91" spans="1:15" x14ac:dyDescent="0.3">
      <c r="A91" s="78" t="s">
        <v>479</v>
      </c>
      <c r="B91" s="106" t="s">
        <v>480</v>
      </c>
      <c r="C91" s="78" t="s">
        <v>437</v>
      </c>
      <c r="D91" s="78">
        <v>125</v>
      </c>
      <c r="E91" s="124">
        <v>0</v>
      </c>
      <c r="F91" s="124">
        <v>0</v>
      </c>
      <c r="G91" s="124">
        <v>0</v>
      </c>
      <c r="H91" s="124">
        <v>0</v>
      </c>
      <c r="I91" s="124">
        <v>239</v>
      </c>
      <c r="J91" s="124">
        <v>0</v>
      </c>
      <c r="K91" s="124">
        <v>0</v>
      </c>
      <c r="L91" s="121">
        <f t="shared" si="2"/>
        <v>239</v>
      </c>
      <c r="M91" s="122">
        <f>'[6]Cuadro 4-32 n Bertoloto'!$E$10</f>
        <v>28.613720136675447</v>
      </c>
      <c r="N91" s="122">
        <f>'[6]Cuadro 4-32 n Bertoloto'!$F$10</f>
        <v>4.2857149641282053</v>
      </c>
      <c r="O91" s="108" t="s">
        <v>134</v>
      </c>
    </row>
    <row r="92" spans="1:15" x14ac:dyDescent="0.3">
      <c r="A92" s="78" t="s">
        <v>481</v>
      </c>
      <c r="B92" s="106" t="s">
        <v>482</v>
      </c>
      <c r="C92" s="78" t="s">
        <v>437</v>
      </c>
      <c r="D92" s="78">
        <v>315</v>
      </c>
      <c r="E92" s="124">
        <v>0</v>
      </c>
      <c r="F92" s="124">
        <v>0</v>
      </c>
      <c r="G92" s="124">
        <v>0</v>
      </c>
      <c r="H92" s="124">
        <v>0</v>
      </c>
      <c r="I92" s="124">
        <v>547</v>
      </c>
      <c r="J92" s="124">
        <v>0</v>
      </c>
      <c r="K92" s="124">
        <v>0</v>
      </c>
      <c r="L92" s="121">
        <f t="shared" si="2"/>
        <v>547</v>
      </c>
      <c r="M92" s="122">
        <f>'[6]Cuadro 4-32 i N Sedeño'!$E$10</f>
        <v>181.57249431652485</v>
      </c>
      <c r="N92" s="122">
        <f>'[6]Cuadro 4-32 i N Sedeño'!$F$10</f>
        <v>25.077751448475318</v>
      </c>
      <c r="O92" s="108" t="s">
        <v>134</v>
      </c>
    </row>
    <row r="93" spans="1:15" x14ac:dyDescent="0.3">
      <c r="A93" s="78" t="s">
        <v>483</v>
      </c>
      <c r="B93" s="106" t="s">
        <v>484</v>
      </c>
      <c r="C93" s="78" t="s">
        <v>437</v>
      </c>
      <c r="D93" s="78">
        <v>180</v>
      </c>
      <c r="E93" s="124">
        <v>0</v>
      </c>
      <c r="F93" s="124">
        <v>0</v>
      </c>
      <c r="G93" s="124">
        <v>0</v>
      </c>
      <c r="H93" s="124">
        <v>0</v>
      </c>
      <c r="I93" s="124">
        <v>89</v>
      </c>
      <c r="J93" s="124">
        <v>0</v>
      </c>
      <c r="K93" s="124">
        <v>0</v>
      </c>
      <c r="L93" s="121">
        <f t="shared" si="2"/>
        <v>89</v>
      </c>
      <c r="M93" s="122">
        <f>'[6]Cuadro 4-32 m Sta Maria'!$E$10</f>
        <v>59.267621958518625</v>
      </c>
      <c r="N93" s="122">
        <f>'[6]Cuadro 4-32 m Sta Maria'!$F$10</f>
        <v>8.7856505904290252</v>
      </c>
      <c r="O93" s="108" t="s">
        <v>134</v>
      </c>
    </row>
    <row r="94" spans="1:15" x14ac:dyDescent="0.3">
      <c r="A94" s="78" t="s">
        <v>485</v>
      </c>
      <c r="B94" s="106" t="s">
        <v>486</v>
      </c>
      <c r="C94" s="78" t="s">
        <v>437</v>
      </c>
      <c r="D94" s="78">
        <v>125</v>
      </c>
      <c r="E94" s="124">
        <v>0</v>
      </c>
      <c r="F94" s="124">
        <v>187</v>
      </c>
      <c r="G94" s="124">
        <v>0</v>
      </c>
      <c r="H94" s="124">
        <v>0</v>
      </c>
      <c r="I94" s="124">
        <v>0</v>
      </c>
      <c r="J94" s="124">
        <v>0</v>
      </c>
      <c r="K94" s="124">
        <v>0</v>
      </c>
      <c r="L94" s="121">
        <f t="shared" si="2"/>
        <v>187</v>
      </c>
      <c r="M94" s="122">
        <f>'[6]Cuadro 4-32 y Austral'!$E$10</f>
        <v>30.086247445266054</v>
      </c>
      <c r="N94" s="122">
        <f>'[6]Cuadro 4-32 y Austral'!$F$10</f>
        <v>4.7939715734365702</v>
      </c>
      <c r="O94" s="108" t="s">
        <v>134</v>
      </c>
    </row>
    <row r="95" spans="1:15" x14ac:dyDescent="0.3">
      <c r="A95" s="78" t="s">
        <v>487</v>
      </c>
      <c r="B95" s="106" t="s">
        <v>488</v>
      </c>
      <c r="C95" s="78" t="s">
        <v>437</v>
      </c>
      <c r="D95" s="78">
        <v>125</v>
      </c>
      <c r="E95" s="124">
        <v>0</v>
      </c>
      <c r="F95" s="124">
        <v>737</v>
      </c>
      <c r="G95" s="124">
        <v>0</v>
      </c>
      <c r="H95" s="124">
        <v>0</v>
      </c>
      <c r="I95" s="124">
        <v>0</v>
      </c>
      <c r="J95" s="124">
        <v>0</v>
      </c>
      <c r="K95" s="124">
        <v>0</v>
      </c>
      <c r="L95" s="121">
        <f t="shared" si="2"/>
        <v>737</v>
      </c>
      <c r="M95" s="122">
        <f>'[6]Cuadro 4-32 ac Bosque Sur'!$E$10</f>
        <v>30.086247445266054</v>
      </c>
      <c r="N95" s="122">
        <f>'[6]Cuadro 4-32 ac Bosque Sur'!$F$10</f>
        <v>7.1007433182976847</v>
      </c>
      <c r="O95" s="108" t="s">
        <v>134</v>
      </c>
    </row>
    <row r="96" spans="1:15" x14ac:dyDescent="0.3">
      <c r="A96" s="78" t="s">
        <v>489</v>
      </c>
      <c r="B96" s="106" t="s">
        <v>574</v>
      </c>
      <c r="C96" s="78" t="s">
        <v>437</v>
      </c>
      <c r="D96" s="78">
        <v>160</v>
      </c>
      <c r="E96" s="124">
        <v>0</v>
      </c>
      <c r="F96" s="137">
        <v>419</v>
      </c>
      <c r="G96" s="124">
        <v>0</v>
      </c>
      <c r="H96" s="124">
        <v>0</v>
      </c>
      <c r="I96" s="124">
        <v>0</v>
      </c>
      <c r="J96" s="124">
        <v>0</v>
      </c>
      <c r="K96" s="124">
        <v>0</v>
      </c>
      <c r="L96" s="121">
        <f t="shared" si="2"/>
        <v>419</v>
      </c>
      <c r="M96" s="122">
        <f>'[6]Cuadro 4-32 f Brisas'!$E$10</f>
        <v>49.266047586550172</v>
      </c>
      <c r="N96" s="122">
        <f>'[6]Cuadro 4-32 f Brisas'!$F$10</f>
        <v>8.3815495314285169</v>
      </c>
      <c r="O96" s="108" t="s">
        <v>134</v>
      </c>
    </row>
    <row r="97" spans="1:17" x14ac:dyDescent="0.3">
      <c r="A97" s="78" t="s">
        <v>490</v>
      </c>
      <c r="B97" s="106" t="s">
        <v>491</v>
      </c>
      <c r="C97" s="78" t="s">
        <v>437</v>
      </c>
      <c r="D97" s="78">
        <v>160</v>
      </c>
      <c r="E97" s="124">
        <v>0</v>
      </c>
      <c r="F97" s="124">
        <v>223</v>
      </c>
      <c r="G97" s="124">
        <v>0</v>
      </c>
      <c r="H97" s="124">
        <v>0</v>
      </c>
      <c r="I97" s="124">
        <v>0</v>
      </c>
      <c r="J97" s="124">
        <v>0</v>
      </c>
      <c r="K97" s="124">
        <v>0</v>
      </c>
      <c r="L97" s="121">
        <f t="shared" si="2"/>
        <v>223</v>
      </c>
      <c r="M97" s="122">
        <f>'[6]Cuadro 4-32 j Jardin'!$E$10</f>
        <v>49.266047586550172</v>
      </c>
      <c r="N97" s="122">
        <f>'[6]Cuadro 4-32 j Jardin'!$F$10</f>
        <v>4.7463768950345431</v>
      </c>
      <c r="O97" s="108" t="s">
        <v>134</v>
      </c>
    </row>
    <row r="98" spans="1:17" x14ac:dyDescent="0.3">
      <c r="A98" s="78" t="s">
        <v>492</v>
      </c>
      <c r="B98" s="106" t="s">
        <v>493</v>
      </c>
      <c r="C98" s="78" t="s">
        <v>437</v>
      </c>
      <c r="D98" s="78">
        <v>250</v>
      </c>
      <c r="E98" s="124">
        <v>0</v>
      </c>
      <c r="F98" s="124">
        <v>0</v>
      </c>
      <c r="G98" s="124">
        <v>0</v>
      </c>
      <c r="H98" s="124">
        <v>0</v>
      </c>
      <c r="I98" s="124">
        <v>0</v>
      </c>
      <c r="J98" s="124">
        <v>1</v>
      </c>
      <c r="K98" s="124">
        <v>0</v>
      </c>
      <c r="L98" s="121">
        <f t="shared" si="2"/>
        <v>1</v>
      </c>
      <c r="M98" s="122">
        <f>'[6]Cuadro 4-32 p Chumpullo'!$E$10</f>
        <v>23.280049793116838</v>
      </c>
      <c r="N98" s="122">
        <f>'[6]Cuadro 4-32 p Chumpullo'!$F$10</f>
        <v>7.7181112746365255</v>
      </c>
      <c r="O98" s="108" t="s">
        <v>134</v>
      </c>
    </row>
    <row r="99" spans="1:17" x14ac:dyDescent="0.3">
      <c r="A99" s="78" t="s">
        <v>494</v>
      </c>
      <c r="B99" s="106" t="s">
        <v>495</v>
      </c>
      <c r="C99" s="78" t="s">
        <v>437</v>
      </c>
      <c r="D99" s="78">
        <v>110</v>
      </c>
      <c r="E99" s="124">
        <v>0</v>
      </c>
      <c r="F99" s="124">
        <v>298</v>
      </c>
      <c r="G99" s="124">
        <v>0</v>
      </c>
      <c r="H99" s="124">
        <v>0</v>
      </c>
      <c r="I99" s="124">
        <v>0</v>
      </c>
      <c r="J99" s="124">
        <v>0</v>
      </c>
      <c r="K99" s="124">
        <v>0</v>
      </c>
      <c r="L99" s="121">
        <f t="shared" si="2"/>
        <v>298</v>
      </c>
      <c r="M99" s="122">
        <f>'[6]Cuadro 4-32 v Conquistadores'!$E$10</f>
        <v>23.280049793116838</v>
      </c>
      <c r="N99" s="122">
        <f>'[6]Cuadro 4-32 v Conquistadores'!$F$10</f>
        <v>4.5036534978439997</v>
      </c>
      <c r="O99" s="108" t="s">
        <v>134</v>
      </c>
    </row>
    <row r="100" spans="1:17" x14ac:dyDescent="0.3">
      <c r="A100" s="78" t="s">
        <v>496</v>
      </c>
      <c r="B100" s="106" t="s">
        <v>497</v>
      </c>
      <c r="C100" s="78" t="s">
        <v>437</v>
      </c>
      <c r="D100" s="78">
        <v>110</v>
      </c>
      <c r="E100" s="124">
        <v>0</v>
      </c>
      <c r="F100" s="124">
        <v>0</v>
      </c>
      <c r="G100" s="124">
        <v>0</v>
      </c>
      <c r="H100" s="124">
        <v>0</v>
      </c>
      <c r="I100" s="124">
        <v>40</v>
      </c>
      <c r="J100" s="124">
        <v>0</v>
      </c>
      <c r="K100" s="124">
        <v>0</v>
      </c>
      <c r="L100" s="121">
        <f t="shared" si="2"/>
        <v>40</v>
      </c>
      <c r="M100" s="122">
        <f>'[6]Cuadro 4-32 h Bombero'!$E$10</f>
        <v>22.078107859779916</v>
      </c>
      <c r="N100" s="122">
        <f>'[6]Cuadro 4-32 h Bombero'!$F$10</f>
        <v>2.8379473135451465</v>
      </c>
      <c r="O100" s="108" t="s">
        <v>134</v>
      </c>
    </row>
    <row r="101" spans="1:17" x14ac:dyDescent="0.3">
      <c r="A101" s="78" t="s">
        <v>498</v>
      </c>
      <c r="B101" s="106" t="s">
        <v>499</v>
      </c>
      <c r="C101" s="78" t="s">
        <v>437</v>
      </c>
      <c r="D101" s="78">
        <v>250</v>
      </c>
      <c r="E101" s="124">
        <v>0</v>
      </c>
      <c r="F101" s="124">
        <v>0</v>
      </c>
      <c r="G101" s="124">
        <v>0</v>
      </c>
      <c r="H101" s="124">
        <v>0</v>
      </c>
      <c r="I101" s="124">
        <v>630</v>
      </c>
      <c r="J101" s="124">
        <v>0</v>
      </c>
      <c r="K101" s="124">
        <v>0</v>
      </c>
      <c r="L101" s="121">
        <f t="shared" si="2"/>
        <v>630</v>
      </c>
      <c r="M101" s="122">
        <f>'[6]Cuadro 4-32 g PAC'!$E$10</f>
        <v>114.45488054670179</v>
      </c>
      <c r="N101" s="122">
        <f>'[6]Cuadro 4-32 g PAC'!$F$10</f>
        <v>16.780109681643662</v>
      </c>
      <c r="O101" s="108" t="s">
        <v>134</v>
      </c>
    </row>
    <row r="102" spans="1:17" x14ac:dyDescent="0.3">
      <c r="A102" s="78" t="s">
        <v>500</v>
      </c>
      <c r="B102" s="106" t="s">
        <v>501</v>
      </c>
      <c r="C102" s="78" t="s">
        <v>437</v>
      </c>
      <c r="D102" s="78">
        <v>140</v>
      </c>
      <c r="E102" s="124">
        <v>0</v>
      </c>
      <c r="F102" s="124">
        <v>0</v>
      </c>
      <c r="G102" s="124">
        <v>0</v>
      </c>
      <c r="H102" s="130">
        <v>0</v>
      </c>
      <c r="I102" s="130">
        <v>140.29</v>
      </c>
      <c r="J102" s="130">
        <v>0</v>
      </c>
      <c r="K102" s="130">
        <v>0</v>
      </c>
      <c r="L102" s="121">
        <f>+SUM(E102:K102)</f>
        <v>140.29</v>
      </c>
      <c r="M102" s="122">
        <f>'[6]Cuadro 4-32 ad Mahuiza'!$E$10</f>
        <v>23.280049793116838</v>
      </c>
      <c r="N102" s="122">
        <f>'[6]Cuadro 4-32 ad Mahuiza'!$F$10</f>
        <v>2.6323467673398837</v>
      </c>
      <c r="O102" s="108" t="s">
        <v>134</v>
      </c>
    </row>
    <row r="103" spans="1:17" x14ac:dyDescent="0.3">
      <c r="A103" s="78" t="s">
        <v>502</v>
      </c>
      <c r="B103" s="106" t="s">
        <v>577</v>
      </c>
      <c r="C103" s="78" t="s">
        <v>437</v>
      </c>
      <c r="D103" s="78" t="s">
        <v>575</v>
      </c>
      <c r="E103" s="124">
        <v>0</v>
      </c>
      <c r="F103" s="124">
        <v>0</v>
      </c>
      <c r="G103" s="124">
        <v>0</v>
      </c>
      <c r="H103" s="130">
        <v>0</v>
      </c>
      <c r="I103" s="124">
        <v>563</v>
      </c>
      <c r="J103" s="130">
        <v>0</v>
      </c>
      <c r="K103" s="130">
        <v>0</v>
      </c>
      <c r="L103" s="121">
        <f t="shared" si="2"/>
        <v>563</v>
      </c>
      <c r="M103" s="122">
        <f>'[6]Cuadro 4-32 af Guacamayo II'!$E$10</f>
        <v>227.16467846775518</v>
      </c>
      <c r="N103" s="122">
        <f>'[6]Cuadro 4-32 af Guacamayo II'!$F$10</f>
        <v>0.27562806012840851</v>
      </c>
      <c r="O103" s="108" t="s">
        <v>134</v>
      </c>
    </row>
    <row r="104" spans="1:17" x14ac:dyDescent="0.3">
      <c r="A104" s="78" t="s">
        <v>576</v>
      </c>
      <c r="B104" s="106" t="s">
        <v>578</v>
      </c>
      <c r="C104" s="78" t="s">
        <v>437</v>
      </c>
      <c r="D104" s="78">
        <v>125</v>
      </c>
      <c r="E104" s="124">
        <v>0</v>
      </c>
      <c r="F104" s="124">
        <v>0</v>
      </c>
      <c r="G104" s="124">
        <v>0</v>
      </c>
      <c r="H104" s="130">
        <v>0</v>
      </c>
      <c r="I104" s="124">
        <v>370</v>
      </c>
      <c r="J104" s="130">
        <v>0</v>
      </c>
      <c r="K104" s="130">
        <v>0</v>
      </c>
      <c r="L104" s="121">
        <f>+SUM(E104:K104)</f>
        <v>370</v>
      </c>
      <c r="M104" s="122"/>
      <c r="N104" s="122"/>
      <c r="O104" s="108" t="s">
        <v>134</v>
      </c>
    </row>
    <row r="105" spans="1:17" x14ac:dyDescent="0.3">
      <c r="A105" s="139" t="s">
        <v>503</v>
      </c>
      <c r="B105" s="81"/>
      <c r="O105" s="82"/>
      <c r="Q105" s="82"/>
    </row>
    <row r="106" spans="1:17" x14ac:dyDescent="0.3">
      <c r="B106" s="81"/>
      <c r="O106" s="82"/>
    </row>
    <row r="107" spans="1:17" x14ac:dyDescent="0.3">
      <c r="A107" s="70" t="s">
        <v>504</v>
      </c>
    </row>
    <row r="109" spans="1:17" x14ac:dyDescent="0.3">
      <c r="A109" s="73" t="s">
        <v>505</v>
      </c>
      <c r="B109" s="73" t="s">
        <v>4</v>
      </c>
      <c r="C109" s="180" t="s">
        <v>22</v>
      </c>
      <c r="D109" s="181"/>
      <c r="E109" s="181"/>
      <c r="F109" s="181"/>
      <c r="G109" s="181"/>
      <c r="H109" s="181"/>
      <c r="I109" s="182"/>
      <c r="J109" s="73" t="s">
        <v>39</v>
      </c>
      <c r="K109" s="73" t="s">
        <v>119</v>
      </c>
    </row>
    <row r="110" spans="1:17" x14ac:dyDescent="0.3">
      <c r="A110" s="77" t="s">
        <v>57</v>
      </c>
      <c r="B110" s="77" t="s">
        <v>8</v>
      </c>
      <c r="C110" s="73" t="s">
        <v>61</v>
      </c>
      <c r="D110" s="73" t="s">
        <v>579</v>
      </c>
      <c r="E110" s="73" t="s">
        <v>64</v>
      </c>
      <c r="F110" s="73" t="s">
        <v>62</v>
      </c>
      <c r="G110" s="73" t="s">
        <v>580</v>
      </c>
      <c r="H110" s="73" t="s">
        <v>393</v>
      </c>
      <c r="I110" s="73" t="s">
        <v>59</v>
      </c>
      <c r="J110" s="77" t="s">
        <v>7</v>
      </c>
      <c r="K110" s="77"/>
    </row>
    <row r="111" spans="1:17" x14ac:dyDescent="0.3">
      <c r="A111" s="141" t="s">
        <v>506</v>
      </c>
      <c r="B111" s="131">
        <v>160</v>
      </c>
      <c r="C111" s="142"/>
      <c r="D111" s="142"/>
      <c r="E111" s="142"/>
      <c r="F111" s="142"/>
      <c r="G111" s="142"/>
      <c r="H111" s="143" t="s">
        <v>215</v>
      </c>
      <c r="I111" s="142">
        <v>62</v>
      </c>
      <c r="J111" s="142">
        <f t="shared" ref="J111:J147" si="3">SUM(C111:I111)</f>
        <v>62</v>
      </c>
      <c r="K111" s="131" t="s">
        <v>134</v>
      </c>
    </row>
    <row r="112" spans="1:17" x14ac:dyDescent="0.3">
      <c r="A112" s="141" t="s">
        <v>506</v>
      </c>
      <c r="B112" s="131">
        <v>175</v>
      </c>
      <c r="C112" s="142"/>
      <c r="D112" s="142">
        <v>2244</v>
      </c>
      <c r="E112" s="142">
        <v>233</v>
      </c>
      <c r="F112" s="142"/>
      <c r="G112" s="142">
        <v>28038.18</v>
      </c>
      <c r="H112" s="142"/>
      <c r="I112" s="142"/>
      <c r="J112" s="142">
        <f t="shared" si="3"/>
        <v>30515.18</v>
      </c>
      <c r="K112" s="131" t="s">
        <v>221</v>
      </c>
    </row>
    <row r="113" spans="1:11" x14ac:dyDescent="0.3">
      <c r="A113" s="141" t="s">
        <v>506</v>
      </c>
      <c r="B113" s="131">
        <v>180</v>
      </c>
      <c r="C113" s="142"/>
      <c r="D113" s="142"/>
      <c r="E113" s="142"/>
      <c r="F113" s="142"/>
      <c r="G113" s="142"/>
      <c r="H113" s="142"/>
      <c r="I113" s="142">
        <v>101417.60000000001</v>
      </c>
      <c r="J113" s="142">
        <f t="shared" si="3"/>
        <v>101417.60000000001</v>
      </c>
      <c r="K113" s="131" t="s">
        <v>221</v>
      </c>
    </row>
    <row r="114" spans="1:11" ht="12.75" customHeight="1" x14ac:dyDescent="0.3">
      <c r="A114" s="141" t="s">
        <v>506</v>
      </c>
      <c r="B114" s="131">
        <v>200</v>
      </c>
      <c r="C114" s="142">
        <v>71</v>
      </c>
      <c r="D114" s="142">
        <v>501</v>
      </c>
      <c r="E114" s="142">
        <v>195.53</v>
      </c>
      <c r="F114" s="142">
        <v>901.54</v>
      </c>
      <c r="G114" s="142">
        <v>12144.47</v>
      </c>
      <c r="H114" s="142"/>
      <c r="I114" s="142">
        <v>90957.87</v>
      </c>
      <c r="J114" s="142">
        <f t="shared" si="3"/>
        <v>104771.40999999999</v>
      </c>
      <c r="K114" s="131" t="s">
        <v>134</v>
      </c>
    </row>
    <row r="115" spans="1:11" x14ac:dyDescent="0.3">
      <c r="A115" s="141" t="s">
        <v>506</v>
      </c>
      <c r="B115" s="131">
        <v>225</v>
      </c>
      <c r="C115" s="142"/>
      <c r="D115" s="142"/>
      <c r="E115" s="142"/>
      <c r="F115" s="142">
        <v>122</v>
      </c>
      <c r="G115" s="142"/>
      <c r="H115" s="142"/>
      <c r="I115" s="142"/>
      <c r="J115" s="142">
        <f t="shared" si="3"/>
        <v>122</v>
      </c>
      <c r="K115" s="131" t="s">
        <v>134</v>
      </c>
    </row>
    <row r="116" spans="1:11" x14ac:dyDescent="0.3">
      <c r="A116" s="141" t="s">
        <v>506</v>
      </c>
      <c r="B116" s="131">
        <v>250</v>
      </c>
      <c r="C116" s="142">
        <v>133.46</v>
      </c>
      <c r="D116" s="142">
        <v>314</v>
      </c>
      <c r="E116" s="142">
        <v>86</v>
      </c>
      <c r="F116" s="142">
        <v>5539.6</v>
      </c>
      <c r="G116" s="142">
        <v>2751</v>
      </c>
      <c r="H116" s="142"/>
      <c r="I116" s="142">
        <v>36402.76</v>
      </c>
      <c r="J116" s="142">
        <f t="shared" si="3"/>
        <v>45226.820000000007</v>
      </c>
      <c r="K116" s="131" t="s">
        <v>134</v>
      </c>
    </row>
    <row r="117" spans="1:11" x14ac:dyDescent="0.3">
      <c r="A117" s="141" t="s">
        <v>506</v>
      </c>
      <c r="B117" s="131">
        <v>300</v>
      </c>
      <c r="C117" s="142">
        <v>0</v>
      </c>
      <c r="D117" s="142">
        <v>463</v>
      </c>
      <c r="E117" s="142">
        <v>2</v>
      </c>
      <c r="F117" s="142"/>
      <c r="G117" s="142">
        <v>1917</v>
      </c>
      <c r="H117" s="142"/>
      <c r="I117" s="142"/>
      <c r="J117" s="142">
        <f t="shared" si="3"/>
        <v>2382</v>
      </c>
      <c r="K117" s="131" t="s">
        <v>134</v>
      </c>
    </row>
    <row r="118" spans="1:11" x14ac:dyDescent="0.3">
      <c r="A118" s="141" t="s">
        <v>506</v>
      </c>
      <c r="B118" s="131">
        <v>315</v>
      </c>
      <c r="C118" s="142"/>
      <c r="D118" s="142"/>
      <c r="E118" s="142"/>
      <c r="F118" s="142">
        <v>382.68</v>
      </c>
      <c r="G118" s="142"/>
      <c r="H118" s="142"/>
      <c r="I118" s="142">
        <v>5876.15</v>
      </c>
      <c r="J118" s="142">
        <f t="shared" si="3"/>
        <v>6258.83</v>
      </c>
      <c r="K118" s="131" t="s">
        <v>134</v>
      </c>
    </row>
    <row r="119" spans="1:11" x14ac:dyDescent="0.3">
      <c r="A119" s="141" t="s">
        <v>506</v>
      </c>
      <c r="B119" s="131">
        <v>350</v>
      </c>
      <c r="C119" s="142">
        <v>24</v>
      </c>
      <c r="D119" s="142"/>
      <c r="E119" s="142">
        <v>50</v>
      </c>
      <c r="F119" s="142"/>
      <c r="G119" s="142">
        <v>775</v>
      </c>
      <c r="H119" s="142"/>
      <c r="I119" s="142"/>
      <c r="J119" s="142">
        <f t="shared" si="3"/>
        <v>849</v>
      </c>
      <c r="K119" s="131" t="s">
        <v>134</v>
      </c>
    </row>
    <row r="120" spans="1:11" x14ac:dyDescent="0.3">
      <c r="A120" s="141" t="s">
        <v>506</v>
      </c>
      <c r="B120" s="131">
        <v>355</v>
      </c>
      <c r="C120" s="142"/>
      <c r="D120" s="142"/>
      <c r="E120" s="142"/>
      <c r="F120" s="142">
        <v>187</v>
      </c>
      <c r="G120" s="142"/>
      <c r="H120" s="142"/>
      <c r="I120" s="142">
        <v>1957.4</v>
      </c>
      <c r="J120" s="142">
        <f t="shared" si="3"/>
        <v>2144.4</v>
      </c>
      <c r="K120" s="131" t="s">
        <v>134</v>
      </c>
    </row>
    <row r="121" spans="1:11" x14ac:dyDescent="0.3">
      <c r="A121" s="141" t="s">
        <v>506</v>
      </c>
      <c r="B121" s="131">
        <v>400</v>
      </c>
      <c r="C121" s="142"/>
      <c r="D121" s="142">
        <v>58</v>
      </c>
      <c r="E121" s="142">
        <v>10</v>
      </c>
      <c r="F121" s="142">
        <v>37</v>
      </c>
      <c r="G121" s="142">
        <v>827</v>
      </c>
      <c r="H121" s="142"/>
      <c r="I121" s="142">
        <v>1804.29</v>
      </c>
      <c r="J121" s="142">
        <f t="shared" si="3"/>
        <v>2736.29</v>
      </c>
      <c r="K121" s="131" t="s">
        <v>134</v>
      </c>
    </row>
    <row r="122" spans="1:11" x14ac:dyDescent="0.3">
      <c r="A122" s="141" t="s">
        <v>506</v>
      </c>
      <c r="B122" s="131">
        <v>450</v>
      </c>
      <c r="C122" s="142"/>
      <c r="D122" s="142"/>
      <c r="E122" s="142"/>
      <c r="F122" s="142"/>
      <c r="G122" s="142"/>
      <c r="H122" s="142"/>
      <c r="I122" s="142">
        <v>644.12</v>
      </c>
      <c r="J122" s="142">
        <f t="shared" si="3"/>
        <v>644.12</v>
      </c>
      <c r="K122" s="131" t="s">
        <v>134</v>
      </c>
    </row>
    <row r="123" spans="1:11" x14ac:dyDescent="0.3">
      <c r="A123" s="141" t="s">
        <v>506</v>
      </c>
      <c r="B123" s="131">
        <v>500</v>
      </c>
      <c r="C123" s="142"/>
      <c r="D123" s="142">
        <v>11</v>
      </c>
      <c r="E123" s="142"/>
      <c r="F123" s="142">
        <v>641</v>
      </c>
      <c r="G123" s="142">
        <v>281</v>
      </c>
      <c r="H123" s="142"/>
      <c r="I123" s="142">
        <v>47</v>
      </c>
      <c r="J123" s="142">
        <f t="shared" si="3"/>
        <v>980</v>
      </c>
      <c r="K123" s="131" t="s">
        <v>134</v>
      </c>
    </row>
    <row r="124" spans="1:11" x14ac:dyDescent="0.3">
      <c r="A124" s="141" t="s">
        <v>506</v>
      </c>
      <c r="B124" s="131">
        <v>560</v>
      </c>
      <c r="C124" s="142"/>
      <c r="D124" s="142"/>
      <c r="E124" s="142"/>
      <c r="F124" s="142">
        <v>38</v>
      </c>
      <c r="G124" s="142"/>
      <c r="H124" s="142"/>
      <c r="I124" s="142"/>
      <c r="J124" s="142">
        <f t="shared" si="3"/>
        <v>38</v>
      </c>
      <c r="K124" s="131" t="s">
        <v>134</v>
      </c>
    </row>
    <row r="125" spans="1:11" x14ac:dyDescent="0.3">
      <c r="A125" s="141" t="s">
        <v>506</v>
      </c>
      <c r="B125" s="131">
        <v>600</v>
      </c>
      <c r="C125" s="142"/>
      <c r="D125" s="142"/>
      <c r="E125" s="142"/>
      <c r="F125" s="142"/>
      <c r="G125" s="142">
        <v>1238</v>
      </c>
      <c r="H125" s="142"/>
      <c r="I125" s="142"/>
      <c r="J125" s="142">
        <f t="shared" si="3"/>
        <v>1238</v>
      </c>
      <c r="K125" s="131" t="s">
        <v>134</v>
      </c>
    </row>
    <row r="126" spans="1:11" x14ac:dyDescent="0.3">
      <c r="A126" s="141" t="s">
        <v>506</v>
      </c>
      <c r="B126" s="131">
        <v>630</v>
      </c>
      <c r="C126" s="142"/>
      <c r="D126" s="142"/>
      <c r="E126" s="142"/>
      <c r="F126" s="142">
        <v>17</v>
      </c>
      <c r="G126" s="142"/>
      <c r="H126" s="142"/>
      <c r="I126" s="142"/>
      <c r="J126" s="142">
        <f t="shared" si="3"/>
        <v>17</v>
      </c>
      <c r="K126" s="131" t="s">
        <v>134</v>
      </c>
    </row>
    <row r="127" spans="1:11" x14ac:dyDescent="0.3">
      <c r="A127" s="141" t="s">
        <v>506</v>
      </c>
      <c r="B127" s="131">
        <v>700</v>
      </c>
      <c r="C127" s="142"/>
      <c r="D127" s="142">
        <v>312</v>
      </c>
      <c r="E127" s="142"/>
      <c r="F127" s="142"/>
      <c r="G127" s="142">
        <v>52</v>
      </c>
      <c r="H127" s="142"/>
      <c r="I127" s="142"/>
      <c r="J127" s="142">
        <f t="shared" si="3"/>
        <v>364</v>
      </c>
      <c r="K127" s="131" t="s">
        <v>134</v>
      </c>
    </row>
    <row r="128" spans="1:11" x14ac:dyDescent="0.3">
      <c r="A128" s="141" t="s">
        <v>506</v>
      </c>
      <c r="B128" s="131">
        <v>800</v>
      </c>
      <c r="C128" s="142">
        <v>8</v>
      </c>
      <c r="D128" s="142"/>
      <c r="E128" s="142">
        <v>0</v>
      </c>
      <c r="F128" s="142"/>
      <c r="G128" s="142">
        <v>0</v>
      </c>
      <c r="H128" s="142"/>
      <c r="I128" s="142"/>
      <c r="J128" s="142">
        <f t="shared" si="3"/>
        <v>8</v>
      </c>
      <c r="K128" s="131" t="s">
        <v>134</v>
      </c>
    </row>
    <row r="129" spans="1:11" x14ac:dyDescent="0.3">
      <c r="A129" s="141" t="s">
        <v>506</v>
      </c>
      <c r="B129" s="131">
        <v>900</v>
      </c>
      <c r="C129" s="142"/>
      <c r="D129" s="142"/>
      <c r="E129" s="142"/>
      <c r="F129" s="142">
        <v>5</v>
      </c>
      <c r="G129" s="142">
        <v>0</v>
      </c>
      <c r="H129" s="142"/>
      <c r="I129" s="142"/>
      <c r="J129" s="142">
        <f t="shared" si="3"/>
        <v>5</v>
      </c>
      <c r="K129" s="131" t="s">
        <v>134</v>
      </c>
    </row>
    <row r="130" spans="1:11" x14ac:dyDescent="0.3">
      <c r="A130" s="141" t="s">
        <v>506</v>
      </c>
      <c r="B130" s="131">
        <v>1000</v>
      </c>
      <c r="C130" s="142"/>
      <c r="D130" s="142"/>
      <c r="E130" s="142">
        <v>0</v>
      </c>
      <c r="F130" s="142"/>
      <c r="G130" s="142">
        <v>0</v>
      </c>
      <c r="H130" s="142"/>
      <c r="I130" s="142"/>
      <c r="J130" s="142">
        <f t="shared" si="3"/>
        <v>0</v>
      </c>
      <c r="K130" s="131" t="s">
        <v>134</v>
      </c>
    </row>
    <row r="131" spans="1:11" x14ac:dyDescent="0.3">
      <c r="A131" s="141" t="s">
        <v>507</v>
      </c>
      <c r="B131" s="131">
        <v>175</v>
      </c>
      <c r="C131" s="142"/>
      <c r="D131" s="142"/>
      <c r="E131" s="142">
        <v>130</v>
      </c>
      <c r="F131" s="142"/>
      <c r="G131" s="142">
        <v>915</v>
      </c>
      <c r="H131" s="142"/>
      <c r="I131" s="142"/>
      <c r="J131" s="142">
        <f t="shared" si="3"/>
        <v>1045</v>
      </c>
      <c r="K131" s="131" t="s">
        <v>134</v>
      </c>
    </row>
    <row r="132" spans="1:11" x14ac:dyDescent="0.3">
      <c r="A132" s="141" t="s">
        <v>507</v>
      </c>
      <c r="B132" s="131">
        <v>180</v>
      </c>
      <c r="C132" s="142"/>
      <c r="D132" s="142"/>
      <c r="E132" s="142"/>
      <c r="F132" s="142"/>
      <c r="G132" s="142"/>
      <c r="H132" s="142"/>
      <c r="I132" s="142">
        <v>9994.09</v>
      </c>
      <c r="J132" s="142">
        <f t="shared" si="3"/>
        <v>9994.09</v>
      </c>
      <c r="K132" s="131" t="s">
        <v>134</v>
      </c>
    </row>
    <row r="133" spans="1:11" x14ac:dyDescent="0.3">
      <c r="A133" s="141" t="s">
        <v>507</v>
      </c>
      <c r="B133" s="131">
        <v>200</v>
      </c>
      <c r="C133" s="142"/>
      <c r="D133" s="142"/>
      <c r="E133" s="142">
        <v>1</v>
      </c>
      <c r="F133" s="142">
        <v>31</v>
      </c>
      <c r="G133" s="142">
        <v>212</v>
      </c>
      <c r="H133" s="142"/>
      <c r="I133" s="142">
        <v>12982</v>
      </c>
      <c r="J133" s="142">
        <f t="shared" si="3"/>
        <v>13226</v>
      </c>
      <c r="K133" s="131" t="s">
        <v>134</v>
      </c>
    </row>
    <row r="134" spans="1:11" x14ac:dyDescent="0.3">
      <c r="A134" s="141" t="s">
        <v>507</v>
      </c>
      <c r="B134" s="131">
        <v>250</v>
      </c>
      <c r="C134" s="142"/>
      <c r="D134" s="142">
        <v>322</v>
      </c>
      <c r="E134" s="142"/>
      <c r="F134" s="142">
        <v>1482</v>
      </c>
      <c r="G134" s="142">
        <v>51</v>
      </c>
      <c r="H134" s="142"/>
      <c r="I134" s="142">
        <v>6112</v>
      </c>
      <c r="J134" s="142">
        <f t="shared" si="3"/>
        <v>7967</v>
      </c>
      <c r="K134" s="131" t="s">
        <v>134</v>
      </c>
    </row>
    <row r="135" spans="1:11" x14ac:dyDescent="0.3">
      <c r="A135" s="141" t="s">
        <v>507</v>
      </c>
      <c r="B135" s="131">
        <v>315</v>
      </c>
      <c r="C135" s="142"/>
      <c r="D135" s="142"/>
      <c r="E135" s="142"/>
      <c r="F135" s="142">
        <v>201</v>
      </c>
      <c r="G135" s="142"/>
      <c r="H135" s="142"/>
      <c r="I135" s="142">
        <v>758</v>
      </c>
      <c r="J135" s="142">
        <f t="shared" si="3"/>
        <v>959</v>
      </c>
      <c r="K135" s="131" t="s">
        <v>134</v>
      </c>
    </row>
    <row r="136" spans="1:11" x14ac:dyDescent="0.3">
      <c r="A136" s="141" t="s">
        <v>507</v>
      </c>
      <c r="B136" s="131">
        <v>350</v>
      </c>
      <c r="C136" s="142">
        <v>13</v>
      </c>
      <c r="D136" s="142"/>
      <c r="E136" s="142"/>
      <c r="F136" s="142"/>
      <c r="G136" s="142"/>
      <c r="H136" s="142"/>
      <c r="I136" s="142"/>
      <c r="J136" s="142">
        <f t="shared" si="3"/>
        <v>13</v>
      </c>
      <c r="K136" s="131" t="s">
        <v>134</v>
      </c>
    </row>
    <row r="137" spans="1:11" x14ac:dyDescent="0.3">
      <c r="A137" s="141" t="s">
        <v>507</v>
      </c>
      <c r="B137" s="131">
        <v>355</v>
      </c>
      <c r="C137" s="142"/>
      <c r="D137" s="142"/>
      <c r="E137" s="142"/>
      <c r="F137" s="142"/>
      <c r="G137" s="142"/>
      <c r="H137" s="142"/>
      <c r="I137" s="142">
        <v>0</v>
      </c>
      <c r="J137" s="142">
        <f t="shared" si="3"/>
        <v>0</v>
      </c>
      <c r="K137" s="131" t="s">
        <v>134</v>
      </c>
    </row>
    <row r="138" spans="1:11" x14ac:dyDescent="0.3">
      <c r="A138" s="141" t="s">
        <v>507</v>
      </c>
      <c r="B138" s="131">
        <v>400</v>
      </c>
      <c r="C138" s="142">
        <v>0</v>
      </c>
      <c r="D138" s="142"/>
      <c r="E138" s="142"/>
      <c r="F138" s="142"/>
      <c r="G138" s="142">
        <v>0</v>
      </c>
      <c r="H138" s="142"/>
      <c r="I138" s="142">
        <v>106</v>
      </c>
      <c r="J138" s="142">
        <f t="shared" si="3"/>
        <v>106</v>
      </c>
      <c r="K138" s="131" t="s">
        <v>134</v>
      </c>
    </row>
    <row r="139" spans="1:11" x14ac:dyDescent="0.3">
      <c r="A139" s="141" t="s">
        <v>508</v>
      </c>
      <c r="B139" s="131">
        <v>175</v>
      </c>
      <c r="C139" s="142"/>
      <c r="D139" s="142">
        <v>583</v>
      </c>
      <c r="E139" s="142">
        <v>0</v>
      </c>
      <c r="F139" s="142"/>
      <c r="G139" s="142">
        <v>2258</v>
      </c>
      <c r="H139" s="142"/>
      <c r="I139" s="142"/>
      <c r="J139" s="142">
        <f t="shared" si="3"/>
        <v>2841</v>
      </c>
      <c r="K139" s="131" t="s">
        <v>134</v>
      </c>
    </row>
    <row r="140" spans="1:11" x14ac:dyDescent="0.3">
      <c r="A140" s="141" t="s">
        <v>508</v>
      </c>
      <c r="B140" s="131">
        <v>180</v>
      </c>
      <c r="C140" s="142"/>
      <c r="D140" s="142"/>
      <c r="E140" s="142"/>
      <c r="F140" s="142"/>
      <c r="G140" s="142"/>
      <c r="H140" s="142"/>
      <c r="I140" s="142">
        <v>6674</v>
      </c>
      <c r="J140" s="142">
        <f t="shared" si="3"/>
        <v>6674</v>
      </c>
      <c r="K140" s="131" t="s">
        <v>134</v>
      </c>
    </row>
    <row r="141" spans="1:11" x14ac:dyDescent="0.3">
      <c r="A141" s="141" t="s">
        <v>508</v>
      </c>
      <c r="B141" s="131">
        <v>200</v>
      </c>
      <c r="C141" s="142"/>
      <c r="D141" s="142">
        <v>160</v>
      </c>
      <c r="E141" s="142"/>
      <c r="F141" s="142">
        <v>233</v>
      </c>
      <c r="G141" s="142">
        <v>642.66999999999996</v>
      </c>
      <c r="H141" s="142"/>
      <c r="I141" s="142">
        <v>5718.9</v>
      </c>
      <c r="J141" s="142">
        <f t="shared" si="3"/>
        <v>6754.57</v>
      </c>
      <c r="K141" s="131" t="s">
        <v>134</v>
      </c>
    </row>
    <row r="142" spans="1:11" x14ac:dyDescent="0.3">
      <c r="A142" s="141" t="s">
        <v>508</v>
      </c>
      <c r="B142" s="131">
        <v>250</v>
      </c>
      <c r="C142" s="142"/>
      <c r="D142" s="142"/>
      <c r="E142" s="142"/>
      <c r="F142" s="142">
        <v>323</v>
      </c>
      <c r="G142" s="142"/>
      <c r="H142" s="142"/>
      <c r="I142" s="142">
        <v>622</v>
      </c>
      <c r="J142" s="142">
        <f t="shared" si="3"/>
        <v>945</v>
      </c>
      <c r="K142" s="131" t="s">
        <v>134</v>
      </c>
    </row>
    <row r="143" spans="1:11" x14ac:dyDescent="0.3">
      <c r="A143" s="141" t="s">
        <v>508</v>
      </c>
      <c r="B143" s="131">
        <v>300</v>
      </c>
      <c r="C143" s="142"/>
      <c r="D143" s="142"/>
      <c r="E143" s="142"/>
      <c r="F143" s="142"/>
      <c r="G143" s="142">
        <v>426</v>
      </c>
      <c r="H143" s="142"/>
      <c r="I143" s="142"/>
      <c r="J143" s="142">
        <f t="shared" si="3"/>
        <v>426</v>
      </c>
      <c r="K143" s="131" t="s">
        <v>134</v>
      </c>
    </row>
    <row r="144" spans="1:11" x14ac:dyDescent="0.3">
      <c r="A144" s="141" t="s">
        <v>508</v>
      </c>
      <c r="B144" s="131">
        <v>315</v>
      </c>
      <c r="C144" s="142"/>
      <c r="D144" s="142"/>
      <c r="E144" s="142"/>
      <c r="F144" s="142">
        <v>24</v>
      </c>
      <c r="G144" s="142"/>
      <c r="H144" s="142"/>
      <c r="I144" s="142">
        <v>171.43</v>
      </c>
      <c r="J144" s="142">
        <f t="shared" si="3"/>
        <v>195.43</v>
      </c>
      <c r="K144" s="131" t="s">
        <v>134</v>
      </c>
    </row>
    <row r="145" spans="1:11" x14ac:dyDescent="0.3">
      <c r="A145" s="141" t="s">
        <v>508</v>
      </c>
      <c r="B145" s="131">
        <v>355</v>
      </c>
      <c r="C145" s="142"/>
      <c r="D145" s="142"/>
      <c r="E145" s="142"/>
      <c r="F145" s="142"/>
      <c r="G145" s="142"/>
      <c r="H145" s="142"/>
      <c r="I145" s="142">
        <v>571.96</v>
      </c>
      <c r="J145" s="142">
        <f t="shared" si="3"/>
        <v>571.96</v>
      </c>
      <c r="K145" s="131" t="s">
        <v>134</v>
      </c>
    </row>
    <row r="146" spans="1:11" x14ac:dyDescent="0.3">
      <c r="A146" s="141" t="s">
        <v>508</v>
      </c>
      <c r="B146" s="131">
        <v>400</v>
      </c>
      <c r="C146" s="142"/>
      <c r="D146" s="142">
        <v>24</v>
      </c>
      <c r="E146" s="142"/>
      <c r="F146" s="142"/>
      <c r="G146" s="142">
        <v>314</v>
      </c>
      <c r="H146" s="142"/>
      <c r="I146" s="142"/>
      <c r="J146" s="142">
        <f t="shared" si="3"/>
        <v>338</v>
      </c>
      <c r="K146" s="131" t="s">
        <v>134</v>
      </c>
    </row>
    <row r="147" spans="1:11" x14ac:dyDescent="0.3">
      <c r="A147" s="141" t="s">
        <v>508</v>
      </c>
      <c r="B147" s="131">
        <v>600</v>
      </c>
      <c r="C147" s="142"/>
      <c r="D147" s="142"/>
      <c r="E147" s="142"/>
      <c r="F147" s="142"/>
      <c r="G147" s="142">
        <v>309</v>
      </c>
      <c r="H147" s="142"/>
      <c r="I147" s="142"/>
      <c r="J147" s="142">
        <f t="shared" si="3"/>
        <v>309</v>
      </c>
      <c r="K147" s="131" t="s">
        <v>134</v>
      </c>
    </row>
    <row r="148" spans="1:11" x14ac:dyDescent="0.3">
      <c r="A148" s="130"/>
      <c r="B148" s="130"/>
      <c r="C148" s="142">
        <f>+SUM(C111:C147)</f>
        <v>249.46</v>
      </c>
      <c r="D148" s="142">
        <f t="shared" ref="D148" si="4">+SUM(D111:D147)</f>
        <v>4992</v>
      </c>
      <c r="E148" s="142">
        <f t="shared" ref="E148:J148" si="5">+SUM(E111:E147)</f>
        <v>707.53</v>
      </c>
      <c r="F148" s="142">
        <f t="shared" si="5"/>
        <v>10164.82</v>
      </c>
      <c r="G148" s="142">
        <f t="shared" si="5"/>
        <v>53151.32</v>
      </c>
      <c r="H148" s="142">
        <f t="shared" si="5"/>
        <v>0</v>
      </c>
      <c r="I148" s="142">
        <f t="shared" si="5"/>
        <v>282879.57000000007</v>
      </c>
      <c r="J148" s="142">
        <f t="shared" si="5"/>
        <v>352144.70000000007</v>
      </c>
      <c r="K148" s="130"/>
    </row>
    <row r="149" spans="1:11" x14ac:dyDescent="0.3">
      <c r="A149" s="144" t="s">
        <v>509</v>
      </c>
      <c r="B149" s="81"/>
    </row>
    <row r="150" spans="1:11" x14ac:dyDescent="0.3">
      <c r="A150" s="144"/>
      <c r="B150" s="81"/>
    </row>
    <row r="151" spans="1:11" x14ac:dyDescent="0.3">
      <c r="A151" s="144"/>
      <c r="B151" s="81"/>
    </row>
    <row r="152" spans="1:11" x14ac:dyDescent="0.3">
      <c r="B152" s="144"/>
      <c r="C152" s="144"/>
      <c r="D152" s="144"/>
      <c r="E152" s="144"/>
      <c r="F152" s="144"/>
      <c r="G152" s="144"/>
      <c r="H152" s="144"/>
      <c r="I152" s="144"/>
      <c r="J152" s="144"/>
    </row>
    <row r="153" spans="1:11" x14ac:dyDescent="0.3">
      <c r="A153" s="72" t="s">
        <v>510</v>
      </c>
      <c r="B153" s="72"/>
      <c r="F153" s="70" t="s">
        <v>511</v>
      </c>
    </row>
    <row r="155" spans="1:11" x14ac:dyDescent="0.3">
      <c r="A155" s="117" t="s">
        <v>4</v>
      </c>
      <c r="B155" s="73" t="s">
        <v>24</v>
      </c>
      <c r="C155" s="73" t="s">
        <v>119</v>
      </c>
      <c r="F155" s="73" t="s">
        <v>1</v>
      </c>
      <c r="G155" s="73" t="s">
        <v>113</v>
      </c>
      <c r="H155" s="73" t="s">
        <v>115</v>
      </c>
      <c r="I155" s="73" t="s">
        <v>119</v>
      </c>
      <c r="J155" s="81"/>
    </row>
    <row r="156" spans="1:11" x14ac:dyDescent="0.3">
      <c r="A156" s="145"/>
      <c r="B156" s="75"/>
      <c r="C156" s="77"/>
      <c r="F156" s="75"/>
      <c r="G156" s="77" t="s">
        <v>114</v>
      </c>
      <c r="H156" s="77"/>
      <c r="I156" s="77"/>
      <c r="J156" s="81"/>
    </row>
    <row r="157" spans="1:11" x14ac:dyDescent="0.3">
      <c r="A157" s="131" t="s">
        <v>512</v>
      </c>
      <c r="B157" s="143">
        <v>41513</v>
      </c>
      <c r="C157" s="131" t="s">
        <v>134</v>
      </c>
      <c r="F157" s="130" t="s">
        <v>519</v>
      </c>
      <c r="G157" s="130">
        <v>33</v>
      </c>
      <c r="H157" s="146" t="s">
        <v>513</v>
      </c>
      <c r="I157" s="108" t="s">
        <v>134</v>
      </c>
    </row>
    <row r="158" spans="1:11" x14ac:dyDescent="0.3">
      <c r="A158" s="131">
        <v>125</v>
      </c>
      <c r="B158" s="143">
        <v>3</v>
      </c>
      <c r="C158" s="131" t="s">
        <v>134</v>
      </c>
      <c r="F158" s="147">
        <v>4330</v>
      </c>
      <c r="G158" s="130">
        <v>45</v>
      </c>
      <c r="H158" s="146" t="s">
        <v>514</v>
      </c>
      <c r="I158" s="108" t="s">
        <v>134</v>
      </c>
    </row>
    <row r="159" spans="1:11" x14ac:dyDescent="0.3">
      <c r="A159" s="131">
        <v>140</v>
      </c>
      <c r="B159" s="143">
        <v>4</v>
      </c>
      <c r="C159" s="131" t="s">
        <v>134</v>
      </c>
      <c r="F159" s="147">
        <v>7541</v>
      </c>
      <c r="G159" s="130">
        <v>13.5</v>
      </c>
      <c r="H159" s="146" t="s">
        <v>515</v>
      </c>
      <c r="I159" s="108" t="s">
        <v>134</v>
      </c>
    </row>
    <row r="160" spans="1:11" x14ac:dyDescent="0.3">
      <c r="A160" s="131">
        <v>160</v>
      </c>
      <c r="B160" s="143">
        <v>31</v>
      </c>
      <c r="C160" s="131" t="s">
        <v>134</v>
      </c>
      <c r="F160" s="147">
        <v>6666</v>
      </c>
      <c r="G160" s="130">
        <v>33</v>
      </c>
      <c r="H160" s="146" t="s">
        <v>516</v>
      </c>
      <c r="I160" s="108" t="s">
        <v>134</v>
      </c>
    </row>
    <row r="161" spans="1:9" x14ac:dyDescent="0.3">
      <c r="A161" s="131">
        <v>180</v>
      </c>
      <c r="B161" s="143">
        <v>6</v>
      </c>
      <c r="C161" s="131" t="s">
        <v>134</v>
      </c>
      <c r="F161" s="147">
        <v>6795</v>
      </c>
      <c r="G161" s="130">
        <v>20</v>
      </c>
      <c r="H161" s="146" t="s">
        <v>517</v>
      </c>
      <c r="I161" s="108" t="s">
        <v>134</v>
      </c>
    </row>
    <row r="162" spans="1:9" x14ac:dyDescent="0.3">
      <c r="A162" s="131">
        <v>200</v>
      </c>
      <c r="B162" s="143">
        <v>25</v>
      </c>
      <c r="C162" s="131" t="s">
        <v>134</v>
      </c>
      <c r="F162" s="147">
        <v>50631</v>
      </c>
      <c r="G162" s="148">
        <v>44</v>
      </c>
      <c r="H162" s="131" t="s">
        <v>518</v>
      </c>
      <c r="I162" s="108" t="s">
        <v>134</v>
      </c>
    </row>
    <row r="163" spans="1:9" x14ac:dyDescent="0.3">
      <c r="A163" s="131">
        <v>315</v>
      </c>
      <c r="B163" s="143">
        <v>1</v>
      </c>
      <c r="C163" s="131" t="s">
        <v>134</v>
      </c>
      <c r="F163" s="147">
        <v>52033</v>
      </c>
      <c r="G163" s="130">
        <v>44</v>
      </c>
      <c r="H163" s="131" t="s">
        <v>587</v>
      </c>
      <c r="I163" s="108" t="s">
        <v>134</v>
      </c>
    </row>
    <row r="164" spans="1:9" x14ac:dyDescent="0.3">
      <c r="A164" s="130" t="s">
        <v>520</v>
      </c>
      <c r="B164" s="143">
        <f>+SUM(B157:B163)</f>
        <v>41583</v>
      </c>
      <c r="F164" s="147">
        <v>53911</v>
      </c>
      <c r="G164" s="130">
        <v>66</v>
      </c>
      <c r="H164" s="131" t="s">
        <v>588</v>
      </c>
      <c r="I164" s="108" t="s">
        <v>134</v>
      </c>
    </row>
    <row r="165" spans="1:9" x14ac:dyDescent="0.3">
      <c r="B165" s="149"/>
      <c r="F165" s="130" t="s">
        <v>521</v>
      </c>
      <c r="G165" s="130">
        <v>38</v>
      </c>
      <c r="H165" s="146" t="s">
        <v>522</v>
      </c>
      <c r="I165" s="108" t="s">
        <v>134</v>
      </c>
    </row>
    <row r="166" spans="1:9" x14ac:dyDescent="0.3">
      <c r="B166" s="149"/>
      <c r="F166" s="130" t="s">
        <v>586</v>
      </c>
      <c r="G166" s="130">
        <v>33</v>
      </c>
      <c r="H166" s="146" t="s">
        <v>523</v>
      </c>
      <c r="I166" s="108" t="s">
        <v>134</v>
      </c>
    </row>
    <row r="167" spans="1:9" x14ac:dyDescent="0.3">
      <c r="B167" s="149"/>
      <c r="F167" s="130" t="s">
        <v>524</v>
      </c>
      <c r="G167" s="130">
        <v>38</v>
      </c>
      <c r="H167" s="146" t="s">
        <v>525</v>
      </c>
      <c r="I167" s="108" t="s">
        <v>134</v>
      </c>
    </row>
    <row r="168" spans="1:9" x14ac:dyDescent="0.3">
      <c r="B168" s="149"/>
      <c r="F168" s="130" t="s">
        <v>526</v>
      </c>
      <c r="G168" s="130">
        <v>66</v>
      </c>
      <c r="H168" s="146" t="s">
        <v>527</v>
      </c>
      <c r="I168" s="108" t="s">
        <v>134</v>
      </c>
    </row>
    <row r="169" spans="1:9" x14ac:dyDescent="0.3">
      <c r="B169" s="149"/>
      <c r="F169" s="130" t="s">
        <v>528</v>
      </c>
      <c r="G169" s="130">
        <v>16.5</v>
      </c>
      <c r="H169" s="146" t="s">
        <v>529</v>
      </c>
      <c r="I169" s="108" t="s">
        <v>134</v>
      </c>
    </row>
    <row r="170" spans="1:9" x14ac:dyDescent="0.3">
      <c r="B170" s="149"/>
      <c r="F170" s="130" t="s">
        <v>530</v>
      </c>
      <c r="G170" s="130">
        <v>22</v>
      </c>
      <c r="H170" s="146" t="s">
        <v>531</v>
      </c>
      <c r="I170" s="108" t="s">
        <v>134</v>
      </c>
    </row>
    <row r="171" spans="1:9" x14ac:dyDescent="0.3">
      <c r="B171" s="149"/>
      <c r="F171" s="130" t="s">
        <v>532</v>
      </c>
      <c r="G171" s="130">
        <v>13.8</v>
      </c>
      <c r="H171" s="146" t="s">
        <v>533</v>
      </c>
      <c r="I171" s="108" t="s">
        <v>134</v>
      </c>
    </row>
    <row r="172" spans="1:9" x14ac:dyDescent="0.3">
      <c r="B172" s="149"/>
      <c r="F172" s="130" t="s">
        <v>534</v>
      </c>
      <c r="G172" s="130">
        <v>70</v>
      </c>
      <c r="H172" s="146" t="s">
        <v>535</v>
      </c>
      <c r="I172" s="108" t="s">
        <v>134</v>
      </c>
    </row>
    <row r="173" spans="1:9" x14ac:dyDescent="0.3">
      <c r="B173" s="149"/>
      <c r="F173" s="130" t="s">
        <v>536</v>
      </c>
      <c r="G173" s="130">
        <v>275</v>
      </c>
      <c r="H173" s="146" t="s">
        <v>537</v>
      </c>
      <c r="I173" s="108" t="s">
        <v>134</v>
      </c>
    </row>
    <row r="174" spans="1:9" x14ac:dyDescent="0.3">
      <c r="B174" s="149"/>
      <c r="F174" s="130" t="s">
        <v>538</v>
      </c>
      <c r="G174" s="130">
        <v>14.5</v>
      </c>
      <c r="H174" s="146" t="s">
        <v>539</v>
      </c>
      <c r="I174" s="108" t="s">
        <v>134</v>
      </c>
    </row>
    <row r="175" spans="1:9" x14ac:dyDescent="0.3">
      <c r="B175" s="149"/>
      <c r="F175" s="130" t="s">
        <v>540</v>
      </c>
      <c r="G175" s="130">
        <v>40</v>
      </c>
      <c r="H175" s="146" t="s">
        <v>541</v>
      </c>
      <c r="I175" s="108" t="s">
        <v>134</v>
      </c>
    </row>
    <row r="176" spans="1:9" x14ac:dyDescent="0.3">
      <c r="B176" s="149"/>
      <c r="F176" s="130" t="s">
        <v>581</v>
      </c>
      <c r="G176" s="130">
        <v>33</v>
      </c>
      <c r="H176" s="146" t="s">
        <v>542</v>
      </c>
      <c r="I176" s="108" t="s">
        <v>134</v>
      </c>
    </row>
    <row r="177" spans="1:9" x14ac:dyDescent="0.3">
      <c r="B177" s="149"/>
      <c r="F177" s="130" t="s">
        <v>543</v>
      </c>
      <c r="G177" s="130">
        <v>16.5</v>
      </c>
      <c r="H177" s="146" t="s">
        <v>544</v>
      </c>
      <c r="I177" s="108" t="s">
        <v>134</v>
      </c>
    </row>
    <row r="178" spans="1:9" x14ac:dyDescent="0.3">
      <c r="B178" s="149"/>
      <c r="F178" s="130" t="s">
        <v>545</v>
      </c>
      <c r="G178" s="130">
        <v>66</v>
      </c>
      <c r="H178" s="146" t="s">
        <v>546</v>
      </c>
      <c r="I178" s="108" t="s">
        <v>134</v>
      </c>
    </row>
    <row r="179" spans="1:9" x14ac:dyDescent="0.3">
      <c r="B179" s="149"/>
      <c r="F179" s="130" t="s">
        <v>547</v>
      </c>
      <c r="G179" s="130">
        <v>16.5</v>
      </c>
      <c r="H179" s="146" t="s">
        <v>548</v>
      </c>
      <c r="I179" s="108" t="s">
        <v>134</v>
      </c>
    </row>
    <row r="180" spans="1:9" x14ac:dyDescent="0.3">
      <c r="B180" s="149"/>
      <c r="F180" s="130" t="s">
        <v>583</v>
      </c>
      <c r="G180" s="130">
        <v>33</v>
      </c>
      <c r="H180" s="131" t="s">
        <v>582</v>
      </c>
      <c r="I180" s="108" t="s">
        <v>134</v>
      </c>
    </row>
    <row r="181" spans="1:9" x14ac:dyDescent="0.3">
      <c r="B181" s="149"/>
      <c r="F181" s="130" t="s">
        <v>584</v>
      </c>
      <c r="G181" s="130">
        <v>22</v>
      </c>
      <c r="H181" s="130" t="s">
        <v>585</v>
      </c>
      <c r="I181" s="108" t="s">
        <v>134</v>
      </c>
    </row>
    <row r="182" spans="1:9" x14ac:dyDescent="0.3">
      <c r="B182" s="149"/>
      <c r="F182" s="79"/>
      <c r="G182" s="150"/>
      <c r="H182" s="79"/>
      <c r="I182" s="112"/>
    </row>
    <row r="183" spans="1:9" x14ac:dyDescent="0.3">
      <c r="B183" s="149"/>
      <c r="F183" s="79"/>
      <c r="G183" s="150"/>
      <c r="H183" s="79"/>
      <c r="I183" s="112"/>
    </row>
    <row r="185" spans="1:9" x14ac:dyDescent="0.3">
      <c r="A185" s="70" t="s">
        <v>549</v>
      </c>
    </row>
    <row r="187" spans="1:9" x14ac:dyDescent="0.3">
      <c r="A187" s="183" t="s">
        <v>550</v>
      </c>
      <c r="B187" s="183"/>
      <c r="C187" s="183"/>
      <c r="D187" s="183"/>
      <c r="E187" s="183"/>
      <c r="F187" s="183"/>
      <c r="G187" s="183"/>
    </row>
    <row r="189" spans="1:9" x14ac:dyDescent="0.3">
      <c r="A189" s="73" t="s">
        <v>1</v>
      </c>
      <c r="B189" s="73" t="s">
        <v>0</v>
      </c>
      <c r="C189" s="73" t="s">
        <v>2</v>
      </c>
      <c r="D189" s="73" t="s">
        <v>45</v>
      </c>
      <c r="E189" s="73" t="s">
        <v>551</v>
      </c>
      <c r="F189" s="73" t="s">
        <v>552</v>
      </c>
      <c r="G189" s="113" t="s">
        <v>44</v>
      </c>
      <c r="H189" s="73" t="s">
        <v>119</v>
      </c>
    </row>
    <row r="190" spans="1:9" x14ac:dyDescent="0.3">
      <c r="A190" s="77"/>
      <c r="B190" s="75"/>
      <c r="C190" s="76" t="s">
        <v>50</v>
      </c>
      <c r="D190" s="77" t="s">
        <v>6</v>
      </c>
      <c r="E190" s="77" t="s">
        <v>6</v>
      </c>
      <c r="F190" s="77" t="s">
        <v>553</v>
      </c>
      <c r="G190" s="151" t="s">
        <v>553</v>
      </c>
      <c r="H190" s="77"/>
    </row>
    <row r="191" spans="1:9" x14ac:dyDescent="0.3">
      <c r="A191" s="131">
        <v>1</v>
      </c>
      <c r="B191" s="119" t="s">
        <v>554</v>
      </c>
      <c r="C191" s="147"/>
      <c r="D191" s="152">
        <f>+'[8]1201-Ptas Sistemas Tratamiento'!$W$2</f>
        <v>400</v>
      </c>
      <c r="E191" s="152"/>
      <c r="F191" s="131" t="s">
        <v>555</v>
      </c>
      <c r="G191" s="131" t="s">
        <v>556</v>
      </c>
      <c r="H191" s="131" t="s">
        <v>134</v>
      </c>
    </row>
    <row r="192" spans="1:9" x14ac:dyDescent="0.3">
      <c r="A192" s="80" t="s">
        <v>557</v>
      </c>
    </row>
    <row r="193" spans="1:12" x14ac:dyDescent="0.3">
      <c r="A193" s="80"/>
    </row>
    <row r="194" spans="1:12" x14ac:dyDescent="0.3">
      <c r="A194" s="80"/>
    </row>
    <row r="195" spans="1:12" x14ac:dyDescent="0.3">
      <c r="A195" s="70" t="s">
        <v>558</v>
      </c>
    </row>
    <row r="196" spans="1:12" x14ac:dyDescent="0.3">
      <c r="A196" s="80"/>
    </row>
    <row r="197" spans="1:12" x14ac:dyDescent="0.3">
      <c r="A197" s="73" t="s">
        <v>1</v>
      </c>
      <c r="B197" s="73" t="s">
        <v>0</v>
      </c>
      <c r="C197" s="73" t="s">
        <v>559</v>
      </c>
      <c r="D197" s="73" t="s">
        <v>41</v>
      </c>
      <c r="E197" s="73" t="s">
        <v>560</v>
      </c>
      <c r="F197" s="73" t="s">
        <v>45</v>
      </c>
      <c r="G197" s="73" t="s">
        <v>551</v>
      </c>
      <c r="H197" s="73" t="s">
        <v>119</v>
      </c>
    </row>
    <row r="198" spans="1:12" x14ac:dyDescent="0.3">
      <c r="A198" s="153"/>
      <c r="B198" s="154"/>
      <c r="C198" s="153" t="s">
        <v>37</v>
      </c>
      <c r="D198" s="153" t="s">
        <v>37</v>
      </c>
      <c r="E198" s="153" t="s">
        <v>37</v>
      </c>
      <c r="F198" s="153" t="s">
        <v>6</v>
      </c>
      <c r="G198" s="153" t="s">
        <v>6</v>
      </c>
      <c r="H198" s="77"/>
    </row>
    <row r="199" spans="1:12" x14ac:dyDescent="0.3">
      <c r="A199" s="131">
        <v>1</v>
      </c>
      <c r="B199" s="155" t="s">
        <v>554</v>
      </c>
      <c r="C199" s="131" t="s">
        <v>561</v>
      </c>
      <c r="D199" s="131" t="s">
        <v>561</v>
      </c>
      <c r="E199" s="131" t="s">
        <v>561</v>
      </c>
      <c r="F199" s="156">
        <f>+'[8]1201-Ptas Sistemas Tratamiento'!$X$2</f>
        <v>580</v>
      </c>
      <c r="G199" s="156"/>
      <c r="H199" s="131" t="s">
        <v>134</v>
      </c>
    </row>
    <row r="202" spans="1:12" x14ac:dyDescent="0.3">
      <c r="J202" s="157"/>
      <c r="K202" s="157"/>
    </row>
    <row r="203" spans="1:12" x14ac:dyDescent="0.3">
      <c r="A203" s="72" t="s">
        <v>562</v>
      </c>
      <c r="B203" s="72"/>
      <c r="C203" s="72"/>
      <c r="D203" s="72"/>
      <c r="E203" s="72"/>
      <c r="F203" s="72"/>
      <c r="G203" s="72"/>
      <c r="I203" s="70" t="s">
        <v>563</v>
      </c>
      <c r="J203" s="158"/>
      <c r="K203" s="157"/>
    </row>
    <row r="204" spans="1:12" x14ac:dyDescent="0.3">
      <c r="J204" s="157"/>
      <c r="K204" s="157"/>
    </row>
    <row r="205" spans="1:12" x14ac:dyDescent="0.3">
      <c r="A205" s="73" t="s">
        <v>1</v>
      </c>
      <c r="B205" s="73" t="s">
        <v>0</v>
      </c>
      <c r="C205" s="73" t="s">
        <v>2</v>
      </c>
      <c r="D205" s="73" t="s">
        <v>45</v>
      </c>
      <c r="E205" s="73" t="s">
        <v>564</v>
      </c>
      <c r="F205" s="159" t="s">
        <v>322</v>
      </c>
      <c r="G205" s="73" t="s">
        <v>119</v>
      </c>
      <c r="H205" s="74"/>
      <c r="I205" s="73" t="s">
        <v>1</v>
      </c>
      <c r="J205" s="160" t="s">
        <v>113</v>
      </c>
      <c r="K205" s="160" t="s">
        <v>115</v>
      </c>
      <c r="L205" s="73" t="s">
        <v>119</v>
      </c>
    </row>
    <row r="206" spans="1:12" ht="13.5" customHeight="1" x14ac:dyDescent="0.3">
      <c r="A206" s="154"/>
      <c r="B206" s="154"/>
      <c r="C206" s="161" t="s">
        <v>50</v>
      </c>
      <c r="D206" s="153" t="s">
        <v>6</v>
      </c>
      <c r="E206" s="153" t="s">
        <v>6</v>
      </c>
      <c r="F206" s="153" t="s">
        <v>7</v>
      </c>
      <c r="G206" s="77"/>
      <c r="I206" s="154"/>
      <c r="J206" s="162" t="s">
        <v>114</v>
      </c>
      <c r="K206" s="162"/>
      <c r="L206" s="77"/>
    </row>
    <row r="207" spans="1:12" ht="13.5" customHeight="1" x14ac:dyDescent="0.3">
      <c r="A207" s="130"/>
      <c r="B207" s="130"/>
      <c r="C207" s="130"/>
      <c r="D207" s="130"/>
      <c r="E207" s="130"/>
      <c r="F207" s="130"/>
      <c r="G207" s="130"/>
      <c r="I207" s="131">
        <v>4326</v>
      </c>
      <c r="J207" s="163">
        <v>100</v>
      </c>
      <c r="K207" s="163" t="s">
        <v>554</v>
      </c>
      <c r="L207" s="131" t="s">
        <v>134</v>
      </c>
    </row>
    <row r="208" spans="1:12" x14ac:dyDescent="0.3">
      <c r="A208" s="130"/>
      <c r="B208" s="130"/>
      <c r="C208" s="130"/>
      <c r="D208" s="130"/>
      <c r="E208" s="130"/>
      <c r="F208" s="130"/>
      <c r="G208" s="130"/>
      <c r="I208" s="130"/>
      <c r="J208" s="130"/>
      <c r="K208" s="130"/>
      <c r="L208" s="131"/>
    </row>
    <row r="209" spans="1:12" x14ac:dyDescent="0.3">
      <c r="A209" s="80" t="s">
        <v>391</v>
      </c>
      <c r="I209" s="71" t="s">
        <v>116</v>
      </c>
      <c r="K209" s="80"/>
    </row>
    <row r="210" spans="1:12" x14ac:dyDescent="0.3">
      <c r="A210" s="71" t="s">
        <v>109</v>
      </c>
    </row>
    <row r="212" spans="1:12" x14ac:dyDescent="0.3">
      <c r="A212" s="81"/>
      <c r="B212" s="81"/>
    </row>
    <row r="213" spans="1:12" x14ac:dyDescent="0.3">
      <c r="A213" s="72" t="s">
        <v>565</v>
      </c>
      <c r="B213" s="72"/>
      <c r="C213" s="72"/>
      <c r="D213" s="72"/>
      <c r="E213" s="72"/>
      <c r="F213" s="72"/>
      <c r="G213" s="72"/>
      <c r="H213" s="72"/>
      <c r="I213" s="72"/>
      <c r="J213" s="72"/>
    </row>
    <row r="215" spans="1:12" x14ac:dyDescent="0.3">
      <c r="A215" s="159" t="s">
        <v>1</v>
      </c>
      <c r="B215" s="73" t="s">
        <v>0</v>
      </c>
      <c r="C215" s="73" t="s">
        <v>2</v>
      </c>
      <c r="D215" s="73" t="s">
        <v>4</v>
      </c>
      <c r="E215" s="180" t="s">
        <v>22</v>
      </c>
      <c r="F215" s="181"/>
      <c r="G215" s="181"/>
      <c r="H215" s="181"/>
      <c r="I215" s="181"/>
      <c r="J215" s="182"/>
      <c r="K215" s="73" t="s">
        <v>39</v>
      </c>
      <c r="L215" s="73" t="s">
        <v>119</v>
      </c>
    </row>
    <row r="216" spans="1:12" x14ac:dyDescent="0.3">
      <c r="A216" s="154"/>
      <c r="B216" s="154"/>
      <c r="C216" s="161" t="s">
        <v>50</v>
      </c>
      <c r="D216" s="153" t="s">
        <v>8</v>
      </c>
      <c r="E216" s="140" t="s">
        <v>58</v>
      </c>
      <c r="F216" s="131" t="s">
        <v>59</v>
      </c>
      <c r="G216" s="131" t="s">
        <v>61</v>
      </c>
      <c r="H216" s="131" t="s">
        <v>64</v>
      </c>
      <c r="I216" s="131" t="s">
        <v>62</v>
      </c>
      <c r="J216" s="131" t="s">
        <v>393</v>
      </c>
      <c r="K216" s="153" t="s">
        <v>7</v>
      </c>
      <c r="L216" s="77"/>
    </row>
    <row r="217" spans="1:12" ht="22.2" customHeight="1" x14ac:dyDescent="0.3">
      <c r="A217" s="130" t="s">
        <v>566</v>
      </c>
      <c r="B217" s="119" t="s">
        <v>567</v>
      </c>
      <c r="C217" s="131" t="s">
        <v>568</v>
      </c>
      <c r="D217" s="131">
        <v>900</v>
      </c>
      <c r="E217" s="147"/>
      <c r="F217" s="147"/>
      <c r="G217" s="147"/>
      <c r="H217" s="147"/>
      <c r="I217" s="164">
        <v>1428</v>
      </c>
      <c r="J217" s="164">
        <v>1116</v>
      </c>
      <c r="K217" s="164">
        <f>SUM(E217:J217)</f>
        <v>2544</v>
      </c>
      <c r="L217" s="131" t="s">
        <v>134</v>
      </c>
    </row>
    <row r="218" spans="1:12" x14ac:dyDescent="0.3">
      <c r="A218" s="165"/>
      <c r="D218" s="140" t="s">
        <v>23</v>
      </c>
      <c r="E218" s="130"/>
      <c r="F218" s="130"/>
      <c r="G218" s="130"/>
      <c r="H218" s="115"/>
      <c r="I218" s="164">
        <f>+I217</f>
        <v>1428</v>
      </c>
      <c r="J218" s="164">
        <v>1116</v>
      </c>
      <c r="K218" s="164">
        <f>SUM(E218:J218)</f>
        <v>2544</v>
      </c>
    </row>
    <row r="219" spans="1:12" x14ac:dyDescent="0.3">
      <c r="A219" s="139" t="s">
        <v>503</v>
      </c>
    </row>
    <row r="221" spans="1:12" x14ac:dyDescent="0.3">
      <c r="A221" s="70" t="s">
        <v>569</v>
      </c>
    </row>
    <row r="223" spans="1:12" x14ac:dyDescent="0.3">
      <c r="A223" s="73" t="s">
        <v>1</v>
      </c>
      <c r="B223" s="73" t="s">
        <v>4</v>
      </c>
      <c r="C223" s="180" t="s">
        <v>22</v>
      </c>
      <c r="D223" s="181"/>
      <c r="E223" s="181"/>
      <c r="F223" s="181"/>
      <c r="G223" s="182"/>
      <c r="H223" s="73" t="s">
        <v>39</v>
      </c>
      <c r="I223" s="73" t="s">
        <v>45</v>
      </c>
      <c r="J223" s="73" t="s">
        <v>119</v>
      </c>
    </row>
    <row r="224" spans="1:12" x14ac:dyDescent="0.3">
      <c r="A224" s="75"/>
      <c r="B224" s="77" t="s">
        <v>8</v>
      </c>
      <c r="C224" s="117" t="s">
        <v>58</v>
      </c>
      <c r="D224" s="73" t="s">
        <v>59</v>
      </c>
      <c r="E224" s="73" t="s">
        <v>64</v>
      </c>
      <c r="F224" s="73" t="s">
        <v>62</v>
      </c>
      <c r="G224" s="73" t="s">
        <v>61</v>
      </c>
      <c r="H224" s="77" t="s">
        <v>7</v>
      </c>
      <c r="I224" s="77" t="s">
        <v>6</v>
      </c>
      <c r="J224" s="77"/>
    </row>
    <row r="225" spans="1:10" x14ac:dyDescent="0.3">
      <c r="A225" s="131">
        <v>4982</v>
      </c>
      <c r="B225" s="131">
        <v>900</v>
      </c>
      <c r="C225" s="131"/>
      <c r="D225" s="131"/>
      <c r="E225" s="131"/>
      <c r="F225" s="148">
        <v>193</v>
      </c>
      <c r="G225" s="148"/>
      <c r="H225" s="148">
        <f>+SUM(C225:G225)</f>
        <v>193</v>
      </c>
      <c r="I225" s="156">
        <f>'[9]Conducciones de Disposición'!$C$44</f>
        <v>783.04954085871873</v>
      </c>
      <c r="J225" s="131" t="s">
        <v>134</v>
      </c>
    </row>
    <row r="226" spans="1:10" x14ac:dyDescent="0.3">
      <c r="B226" s="166" t="s">
        <v>23</v>
      </c>
      <c r="C226" s="154"/>
      <c r="D226" s="154"/>
      <c r="E226" s="154"/>
      <c r="F226" s="148">
        <f>+F225</f>
        <v>193</v>
      </c>
      <c r="G226" s="148"/>
      <c r="H226" s="148">
        <f>+H225</f>
        <v>193</v>
      </c>
    </row>
    <row r="227" spans="1:10" x14ac:dyDescent="0.3">
      <c r="A227" s="80"/>
      <c r="C227" s="81"/>
    </row>
    <row r="229" spans="1:10" x14ac:dyDescent="0.3">
      <c r="A229" s="70"/>
    </row>
    <row r="259" spans="4:5" x14ac:dyDescent="0.3">
      <c r="D259" s="70"/>
      <c r="E259" s="70"/>
    </row>
  </sheetData>
  <mergeCells count="4">
    <mergeCell ref="C109:I109"/>
    <mergeCell ref="A187:G187"/>
    <mergeCell ref="E215:J215"/>
    <mergeCell ref="C223:G223"/>
  </mergeCells>
  <phoneticPr fontId="45" type="noConversion"/>
  <printOptions horizontalCentered="1"/>
  <pageMargins left="0" right="0" top="0.78740157480314965" bottom="0.39370078740157483" header="0" footer="0"/>
  <pageSetup scale="64" fitToHeight="4" orientation="landscape" r:id="rId1"/>
  <headerFooter alignWithMargins="0">
    <oddFooter>&amp;L&amp;"Verdana,Negrita"&amp;A / &amp;F&amp;R&amp;"Verdana,Negrita"&amp;P / &amp;N</oddFooter>
  </headerFooter>
  <rowBreaks count="2" manualBreakCount="2">
    <brk id="184" max="14" man="1"/>
    <brk id="226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Agua Potable</vt:lpstr>
      <vt:lpstr>Alcantarillado</vt:lpstr>
      <vt:lpstr>'Agua Potable'!Área_de_impresión</vt:lpstr>
      <vt:lpstr>Alcantarillado!Área_de_impresión</vt:lpstr>
    </vt:vector>
  </TitlesOfParts>
  <Manager>Grupo Empresas</Manager>
  <Company>SISS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Tablas Catastro</dc:title>
  <dc:creator>SISS</dc:creator>
  <cp:lastModifiedBy>Victoria Rojas A.</cp:lastModifiedBy>
  <cp:lastPrinted>2019-11-15T15:58:42Z</cp:lastPrinted>
  <dcterms:created xsi:type="dcterms:W3CDTF">2002-04-08T22:51:20Z</dcterms:created>
  <dcterms:modified xsi:type="dcterms:W3CDTF">2023-03-30T19:24:45Z</dcterms:modified>
</cp:coreProperties>
</file>